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13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D26" i="1"/>
  <c r="C25" i="1"/>
  <c r="A25" i="1"/>
  <c r="C24" i="1"/>
  <c r="A24" i="1"/>
  <c r="C23" i="1" l="1"/>
  <c r="A23" i="1"/>
  <c r="CD1" i="1"/>
  <c r="B3" i="1"/>
  <c r="A11" i="1"/>
  <c r="C11" i="1"/>
  <c r="A12" i="1"/>
  <c r="C12" i="1"/>
  <c r="A13" i="1"/>
  <c r="C13" i="1"/>
  <c r="A14" i="1"/>
  <c r="C14" i="1"/>
  <c r="A15" i="1"/>
  <c r="C15" i="1"/>
  <c r="A16" i="1"/>
  <c r="C16" i="1"/>
  <c r="D17" i="1"/>
  <c r="D27" i="1" s="1"/>
  <c r="E17" i="1"/>
  <c r="E27" i="1" s="1"/>
  <c r="F17" i="1"/>
  <c r="F27" i="1" s="1"/>
  <c r="G17" i="1"/>
  <c r="G27" i="1" s="1"/>
  <c r="H17" i="1"/>
  <c r="H27" i="1" s="1"/>
  <c r="I17" i="1"/>
  <c r="I27" i="1" s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D17" i="1"/>
  <c r="A20" i="1"/>
  <c r="C20" i="1"/>
  <c r="A21" i="1"/>
  <c r="C21" i="1"/>
  <c r="D29" i="1"/>
  <c r="E29" i="1"/>
  <c r="F29" i="1"/>
  <c r="G29" i="1"/>
  <c r="H29" i="1"/>
  <c r="I29" i="1"/>
  <c r="W29" i="1"/>
  <c r="X29" i="1"/>
  <c r="Y29" i="1"/>
  <c r="Z29" i="1"/>
  <c r="AA29" i="1"/>
  <c r="AB29" i="1"/>
  <c r="AC29" i="1"/>
  <c r="AD29" i="1"/>
  <c r="AE29" i="1"/>
  <c r="AI29" i="1"/>
</calcChain>
</file>

<file path=xl/sharedStrings.xml><?xml version="1.0" encoding="utf-8"?>
<sst xmlns="http://schemas.openxmlformats.org/spreadsheetml/2006/main" count="185" uniqueCount="162">
  <si>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</si>
  <si>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</si>
  <si>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</si>
  <si>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</si>
  <si>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</si>
  <si>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</si>
  <si>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</si>
  <si>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</si>
  <si>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</si>
  <si>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</si>
  <si>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</si>
  <si>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</si>
  <si>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</si>
  <si>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</si>
  <si>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</si>
  <si>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</si>
  <si>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</si>
  <si>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</si>
  <si>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</si>
  <si>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</si>
  <si>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</si>
  <si>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</si>
  <si>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</si>
  <si>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</si>
  <si>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</si>
  <si>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</si>
  <si>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</si>
  <si>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</si>
  <si>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</si>
  <si>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</si>
  <si>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</si>
  <si>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</si>
  <si>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</si>
  <si>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</si>
  <si>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</si>
  <si>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</si>
  <si>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</si>
  <si>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</si>
  <si>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</si>
  <si>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</si>
  <si>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</si>
  <si>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</si>
  <si>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</si>
  <si>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</si>
  <si>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</si>
  <si>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</si>
  <si>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</si>
  <si>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</si>
  <si>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</si>
  <si>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</si>
  <si>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</si>
  <si>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</si>
  <si>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</si>
  <si>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</si>
  <si>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</si>
  <si>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</si>
  <si>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</si>
  <si>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</si>
  <si>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</si>
  <si>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</si>
  <si>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</si>
  <si>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</si>
  <si>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</si>
  <si>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</si>
  <si>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</si>
  <si>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</si>
  <si>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</si>
  <si>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</si>
  <si>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</si>
  <si>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</si>
  <si>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</si>
  <si>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</si>
  <si>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</si>
  <si>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</si>
  <si>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</si>
  <si>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</si>
  <si>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</si>
  <si>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</si>
  <si>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</si>
  <si>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</si>
  <si>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</si>
  <si>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</si>
  <si>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</si>
  <si>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</si>
  <si>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</si>
  <si>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</si>
  <si>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</si>
  <si>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</si>
  <si>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</si>
  <si>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</si>
  <si>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</si>
  <si>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</si>
  <si>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</si>
  <si>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</si>
  <si>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</si>
  <si>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</si>
  <si>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</si>
  <si>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</si>
  <si>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</si>
  <si>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</si>
  <si>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</si>
  <si>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Биточки, котлеты, шницель рубленые  №451,2004,шк. (лук)  50г</t>
  </si>
  <si>
    <t>Соус томатный № 587, 2004 шк.</t>
  </si>
  <si>
    <t>Каша вязкая гарнирная ( пшенная) №302, 2004, шк</t>
  </si>
  <si>
    <t>Чай с сахаром №685, 2004шк</t>
  </si>
  <si>
    <t>Хлеб пшеничный</t>
  </si>
  <si>
    <t>Яблоко свежее ТТК № 305</t>
  </si>
  <si>
    <t>Итого за 'Завтрак'</t>
  </si>
  <si>
    <t>Обед</t>
  </si>
  <si>
    <t>Огурец свежий ТТК № 127.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</si>
  <si>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</si>
  <si>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</si>
  <si>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</si>
  <si>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</si>
  <si>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</si>
  <si>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</si>
  <si>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</si>
  <si>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</si>
  <si>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</si>
  <si>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</si>
  <si>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</si>
  <si>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</si>
  <si>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</si>
  <si>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</si>
  <si>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</si>
  <si>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</si>
  <si>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</si>
  <si>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</si>
  <si>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</si>
  <si>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</si>
  <si>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</si>
  <si>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</si>
  <si>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</si>
  <si>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</si>
  <si>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</si>
  <si>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</si>
  <si>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</si>
  <si>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</si>
  <si>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</si>
  <si>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</si>
  <si>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</si>
  <si>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</si>
  <si>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</si>
  <si>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</si>
  <si>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</si>
  <si>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</si>
  <si>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</si>
  <si>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</si>
  <si>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75</t>
  </si>
  <si>
    <t>50</t>
  </si>
  <si>
    <t>200</t>
  </si>
  <si>
    <t>30</t>
  </si>
  <si>
    <t>120</t>
  </si>
  <si>
    <t xml:space="preserve">5 день 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</si>
  <si>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</si>
  <si>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</si>
  <si>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 xml:space="preserve">Котлеты рубленые  №451,2004,шк. </t>
  </si>
  <si>
    <t>Каша вязкая гарнирная (пшенная) №302, 2004, шк</t>
  </si>
  <si>
    <t>Суп с макаронными изделиями с курой №147, 2004 шк.</t>
  </si>
  <si>
    <t>Запеканка картофельная ТТК№391</t>
  </si>
  <si>
    <t>Хлеб славянский</t>
  </si>
  <si>
    <t>Итого за "Обед"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</si>
</sst>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/>
    </xf>
    <xf numFmtId="2" fontId="6" fillId="0" borderId="2" xfId="0" applyNumberFormat="1" applyFont="1" applyBorder="1"/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/>
    </xf>
    <xf numFmtId="0" fontId="8" fillId="0" borderId="0" xfId="0" applyFont="1"/>
    <xf numFmtId="49" fontId="6" fillId="0" borderId="0" xfId="0" applyNumberFormat="1" applyFont="1" applyAlignment="1">
      <alignment vertical="top" wrapText="1"/>
    </xf>
    <xf numFmtId="49" fontId="8" fillId="0" borderId="0" xfId="0" quotePrefix="1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  <xf numFmtId="165" fontId="6" fillId="0" borderId="7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9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6" fillId="0" borderId="7" xfId="0" applyNumberFormat="1" applyFont="1" applyBorder="1"/>
    <xf numFmtId="165" fontId="6" fillId="0" borderId="2" xfId="0" applyNumberFormat="1" applyFont="1" applyBorder="1"/>
    <xf numFmtId="0" fontId="6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vertical="top"/>
    </xf>
    <xf numFmtId="165" fontId="6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 wrapText="1"/>
    </xf>
    <xf numFmtId="165" fontId="8" fillId="0" borderId="0" xfId="0" applyNumberFormat="1" applyFont="1" applyBorder="1" applyAlignment="1">
      <alignment vertical="top"/>
    </xf>
    <xf numFmtId="0" fontId="6" fillId="0" borderId="7" xfId="0" applyNumberFormat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2"/>
  <sheetViews>
    <sheetView tabSelected="1" topLeftCell="A2" zoomScaleNormal="100" workbookViewId="0">
      <selection activeCell="B22" sqref="B22"/>
    </sheetView>
  </sheetViews>
  <sheetFormatPr defaultColWidth="0" defaultRowHeight="15.75" x14ac:dyDescent="0.25"/>
  <cols>
    <col min="1" max="1" width="5.140625" style="4" customWidth="1"/>
    <col min="2" max="2" width="26.42578125" style="3" customWidth="1"/>
    <col min="3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7.710937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80" width="8.85546875" style="1" hidden="1" customWidth="1"/>
    <col min="81" max="81" width="8.28515625" style="7" customWidth="1"/>
    <col min="82" max="82" width="7.85546875" style="7" customWidth="1"/>
    <col min="83" max="84" width="9.140625" style="1" hidden="1" customWidth="1"/>
    <col min="85" max="95" width="9.140625" style="1" customWidth="1"/>
    <col min="96" max="255" width="0" style="1" hidden="1"/>
    <col min="256" max="16384" width="12.5703125" style="1" hidden="1"/>
  </cols>
  <sheetData>
    <row r="1" spans="1:9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CC1" s="1"/>
      <c r="CD1" s="60" t="str">
        <f>IF(B5&lt;&gt;"",B5,"")</f>
        <v/>
      </c>
    </row>
    <row r="2" spans="1:95" ht="15.75" customHeight="1" x14ac:dyDescent="0.25">
      <c r="A2" s="89" t="s">
        <v>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</row>
    <row r="3" spans="1:95" s="2" customFormat="1" hidden="1" x14ac:dyDescent="0.25">
      <c r="A3" s="61"/>
      <c r="B3" s="61" t="str">
        <f>"13 января 2023 г."</f>
        <v>13 января 2023 г.</v>
      </c>
      <c r="C3" s="61"/>
      <c r="D3" s="62"/>
      <c r="E3" s="61"/>
      <c r="F3" s="61"/>
      <c r="G3" s="61"/>
      <c r="H3" s="61"/>
      <c r="I3" s="61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</row>
    <row r="5" spans="1:95" hidden="1" x14ac:dyDescent="0.25">
      <c r="A5" s="1"/>
      <c r="B5" s="60"/>
      <c r="C5" s="63"/>
      <c r="D5" s="64"/>
      <c r="E5" s="64"/>
      <c r="F5" s="64"/>
      <c r="G5" s="64"/>
      <c r="H5" s="64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</row>
    <row r="6" spans="1:95" ht="18.75" customHeight="1" x14ac:dyDescent="0.25">
      <c r="A6" s="90" t="s">
        <v>153</v>
      </c>
      <c r="B6" s="90"/>
      <c r="C6" s="9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</row>
    <row r="7" spans="1:95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5" ht="29.25" customHeight="1" x14ac:dyDescent="0.25">
      <c r="A8" s="91" t="s">
        <v>82</v>
      </c>
      <c r="B8" s="101" t="s">
        <v>83</v>
      </c>
      <c r="C8" s="101" t="s">
        <v>76</v>
      </c>
      <c r="D8" s="103" t="s">
        <v>1</v>
      </c>
      <c r="E8" s="105"/>
      <c r="F8" s="103" t="s">
        <v>6</v>
      </c>
      <c r="G8" s="105"/>
      <c r="H8" s="101" t="s">
        <v>77</v>
      </c>
      <c r="I8" s="101" t="s">
        <v>4</v>
      </c>
      <c r="J8" s="65" t="s">
        <v>7</v>
      </c>
      <c r="K8" s="65" t="s">
        <v>8</v>
      </c>
      <c r="L8" s="65" t="s">
        <v>70</v>
      </c>
      <c r="M8" s="65" t="s">
        <v>9</v>
      </c>
      <c r="N8" s="65" t="s">
        <v>10</v>
      </c>
      <c r="O8" s="65" t="s">
        <v>11</v>
      </c>
      <c r="P8" s="65" t="s">
        <v>12</v>
      </c>
      <c r="Q8" s="65" t="s">
        <v>13</v>
      </c>
      <c r="R8" s="65" t="s">
        <v>14</v>
      </c>
      <c r="S8" s="65" t="s">
        <v>15</v>
      </c>
      <c r="T8" s="65" t="s">
        <v>16</v>
      </c>
      <c r="U8" s="65" t="s">
        <v>17</v>
      </c>
      <c r="V8" s="65" t="s">
        <v>18</v>
      </c>
      <c r="W8" s="103" t="s">
        <v>75</v>
      </c>
      <c r="X8" s="104"/>
      <c r="Y8" s="104"/>
      <c r="Z8" s="105"/>
      <c r="AA8" s="66" t="s">
        <v>74</v>
      </c>
      <c r="AB8" s="66"/>
      <c r="AC8" s="66"/>
      <c r="AD8" s="66"/>
      <c r="AE8" s="66"/>
      <c r="AF8" s="66"/>
      <c r="AG8" s="66"/>
      <c r="AH8" s="66"/>
      <c r="AI8" s="101" t="s">
        <v>84</v>
      </c>
      <c r="AJ8" s="67" t="s">
        <v>26</v>
      </c>
      <c r="AK8" s="67" t="s">
        <v>27</v>
      </c>
      <c r="AL8" s="67" t="s">
        <v>28</v>
      </c>
      <c r="AM8" s="67" t="s">
        <v>29</v>
      </c>
      <c r="AN8" s="67" t="s">
        <v>30</v>
      </c>
      <c r="AO8" s="67" t="s">
        <v>31</v>
      </c>
      <c r="AP8" s="67" t="s">
        <v>32</v>
      </c>
      <c r="AQ8" s="67" t="s">
        <v>33</v>
      </c>
      <c r="AR8" s="67" t="s">
        <v>34</v>
      </c>
      <c r="AS8" s="67" t="s">
        <v>35</v>
      </c>
      <c r="AT8" s="67" t="s">
        <v>36</v>
      </c>
      <c r="AU8" s="67" t="s">
        <v>37</v>
      </c>
      <c r="AV8" s="67" t="s">
        <v>38</v>
      </c>
      <c r="AW8" s="67" t="s">
        <v>39</v>
      </c>
      <c r="AX8" s="67" t="s">
        <v>40</v>
      </c>
      <c r="AY8" s="67" t="s">
        <v>41</v>
      </c>
      <c r="AZ8" s="67" t="s">
        <v>42</v>
      </c>
      <c r="BA8" s="67" t="s">
        <v>43</v>
      </c>
      <c r="BB8" s="67" t="s">
        <v>44</v>
      </c>
      <c r="BC8" s="67" t="s">
        <v>45</v>
      </c>
      <c r="BD8" s="67" t="s">
        <v>46</v>
      </c>
      <c r="BE8" s="67" t="s">
        <v>47</v>
      </c>
      <c r="BF8" s="67" t="s">
        <v>48</v>
      </c>
      <c r="BG8" s="67" t="s">
        <v>49</v>
      </c>
      <c r="BH8" s="67" t="s">
        <v>50</v>
      </c>
      <c r="BI8" s="67" t="s">
        <v>51</v>
      </c>
      <c r="BJ8" s="67" t="s">
        <v>52</v>
      </c>
      <c r="BK8" s="67" t="s">
        <v>53</v>
      </c>
      <c r="BL8" s="67" t="s">
        <v>54</v>
      </c>
      <c r="BM8" s="67" t="s">
        <v>55</v>
      </c>
      <c r="BN8" s="67" t="s">
        <v>56</v>
      </c>
      <c r="BO8" s="67" t="s">
        <v>57</v>
      </c>
      <c r="BP8" s="67" t="s">
        <v>58</v>
      </c>
      <c r="BQ8" s="67" t="s">
        <v>59</v>
      </c>
      <c r="BR8" s="67" t="s">
        <v>60</v>
      </c>
      <c r="BS8" s="67" t="s">
        <v>61</v>
      </c>
      <c r="BT8" s="67" t="s">
        <v>62</v>
      </c>
      <c r="BU8" s="67" t="s">
        <v>63</v>
      </c>
      <c r="BV8" s="67" t="s">
        <v>64</v>
      </c>
      <c r="BW8" s="67" t="s">
        <v>65</v>
      </c>
      <c r="BX8" s="67" t="s">
        <v>66</v>
      </c>
      <c r="BY8" s="67" t="s">
        <v>67</v>
      </c>
      <c r="BZ8" s="67" t="s">
        <v>68</v>
      </c>
      <c r="CA8" s="67" t="s">
        <v>69</v>
      </c>
      <c r="CB8" s="67"/>
      <c r="CC8" s="101" t="s">
        <v>85</v>
      </c>
      <c r="CD8" s="101" t="s">
        <v>86</v>
      </c>
      <c r="CE8" s="101"/>
      <c r="CF8" s="101"/>
      <c r="CG8" s="101" t="s">
        <v>87</v>
      </c>
      <c r="CH8" s="101" t="s">
        <v>88</v>
      </c>
      <c r="CI8" s="101" t="s">
        <v>89</v>
      </c>
      <c r="CJ8" s="101" t="s">
        <v>90</v>
      </c>
      <c r="CK8" s="101" t="s">
        <v>91</v>
      </c>
      <c r="CL8" s="101" t="s">
        <v>92</v>
      </c>
      <c r="CM8" s="101" t="s">
        <v>93</v>
      </c>
      <c r="CN8" s="101" t="s">
        <v>94</v>
      </c>
      <c r="CO8" s="101" t="s">
        <v>95</v>
      </c>
      <c r="CP8" s="101" t="s">
        <v>96</v>
      </c>
      <c r="CQ8" s="101" t="s">
        <v>97</v>
      </c>
    </row>
    <row r="9" spans="1:95" ht="26.25" customHeight="1" x14ac:dyDescent="0.25">
      <c r="A9" s="92"/>
      <c r="B9" s="102"/>
      <c r="C9" s="102"/>
      <c r="D9" s="68" t="s">
        <v>0</v>
      </c>
      <c r="E9" s="68" t="s">
        <v>2</v>
      </c>
      <c r="F9" s="68" t="s">
        <v>0</v>
      </c>
      <c r="G9" s="68" t="s">
        <v>3</v>
      </c>
      <c r="H9" s="102"/>
      <c r="I9" s="102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 t="s">
        <v>19</v>
      </c>
      <c r="X9" s="65" t="s">
        <v>20</v>
      </c>
      <c r="Y9" s="65" t="s">
        <v>21</v>
      </c>
      <c r="Z9" s="65" t="s">
        <v>22</v>
      </c>
      <c r="AA9" s="65" t="s">
        <v>71</v>
      </c>
      <c r="AB9" s="65" t="s">
        <v>23</v>
      </c>
      <c r="AC9" s="65" t="s">
        <v>72</v>
      </c>
      <c r="AD9" s="65" t="s">
        <v>73</v>
      </c>
      <c r="AE9" s="65" t="s">
        <v>154</v>
      </c>
      <c r="AF9" s="65" t="s">
        <v>155</v>
      </c>
      <c r="AG9" s="65" t="s">
        <v>24</v>
      </c>
      <c r="AH9" s="65" t="s">
        <v>25</v>
      </c>
      <c r="AI9" s="102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</row>
    <row r="10" spans="1:95" x14ac:dyDescent="0.25">
      <c r="A10" s="69"/>
      <c r="B10" s="88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2"/>
      <c r="CD10" s="73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</row>
    <row r="11" spans="1:95" s="9" customFormat="1" ht="27" customHeight="1" x14ac:dyDescent="0.25">
      <c r="A11" s="74" t="str">
        <f>""</f>
        <v/>
      </c>
      <c r="B11" s="75" t="s">
        <v>156</v>
      </c>
      <c r="C11" s="76" t="str">
        <f>"75"</f>
        <v>75</v>
      </c>
      <c r="D11" s="97">
        <v>12.04</v>
      </c>
      <c r="E11" s="97">
        <v>10.119999999999999</v>
      </c>
      <c r="F11" s="97">
        <v>9.94</v>
      </c>
      <c r="G11" s="97">
        <v>0.22</v>
      </c>
      <c r="H11" s="97">
        <v>12.42</v>
      </c>
      <c r="I11" s="97">
        <v>185.44922999998153</v>
      </c>
      <c r="J11" s="76">
        <v>6.63</v>
      </c>
      <c r="K11" s="76">
        <v>0.11</v>
      </c>
      <c r="L11" s="76">
        <v>0</v>
      </c>
      <c r="M11" s="76">
        <v>0</v>
      </c>
      <c r="N11" s="76">
        <v>1.58</v>
      </c>
      <c r="O11" s="76">
        <v>9.2899999999999991</v>
      </c>
      <c r="P11" s="76">
        <v>1.56</v>
      </c>
      <c r="Q11" s="76">
        <v>0</v>
      </c>
      <c r="R11" s="76">
        <v>0</v>
      </c>
      <c r="S11" s="76">
        <v>0.21</v>
      </c>
      <c r="T11" s="76">
        <v>1.1100000000000001</v>
      </c>
      <c r="U11" s="76">
        <v>118.74</v>
      </c>
      <c r="V11" s="76">
        <v>220.46</v>
      </c>
      <c r="W11" s="76">
        <v>24.79</v>
      </c>
      <c r="X11" s="76">
        <v>22.67</v>
      </c>
      <c r="Y11" s="76">
        <v>128.41</v>
      </c>
      <c r="Z11" s="76">
        <v>2.25</v>
      </c>
      <c r="AA11" s="76">
        <v>23.76</v>
      </c>
      <c r="AB11" s="76">
        <v>19.57</v>
      </c>
      <c r="AC11" s="76">
        <v>32.92</v>
      </c>
      <c r="AD11" s="76">
        <v>0.64</v>
      </c>
      <c r="AE11" s="76">
        <v>0.08</v>
      </c>
      <c r="AF11" s="76">
        <v>0.11</v>
      </c>
      <c r="AG11" s="76">
        <v>2.65</v>
      </c>
      <c r="AH11" s="76">
        <v>5.36</v>
      </c>
      <c r="AI11" s="76">
        <v>0.18</v>
      </c>
      <c r="AJ11" s="77">
        <v>0</v>
      </c>
      <c r="AK11" s="77">
        <v>546.82000000000005</v>
      </c>
      <c r="AL11" s="77">
        <v>413.38</v>
      </c>
      <c r="AM11" s="77">
        <v>1233.1600000000001</v>
      </c>
      <c r="AN11" s="77">
        <v>1104.22</v>
      </c>
      <c r="AO11" s="77">
        <v>337.23</v>
      </c>
      <c r="AP11" s="77">
        <v>644.23</v>
      </c>
      <c r="AQ11" s="77">
        <v>181.73</v>
      </c>
      <c r="AR11" s="77">
        <v>710.83</v>
      </c>
      <c r="AS11" s="77">
        <v>777.23</v>
      </c>
      <c r="AT11" s="77">
        <v>1231.78</v>
      </c>
      <c r="AU11" s="77">
        <v>1567.75</v>
      </c>
      <c r="AV11" s="77">
        <v>531.29999999999995</v>
      </c>
      <c r="AW11" s="77">
        <v>855.96</v>
      </c>
      <c r="AX11" s="77">
        <v>2880.07</v>
      </c>
      <c r="AY11" s="77">
        <v>165.01</v>
      </c>
      <c r="AZ11" s="77">
        <v>685.98</v>
      </c>
      <c r="BA11" s="77">
        <v>801.99</v>
      </c>
      <c r="BB11" s="77">
        <v>550.35</v>
      </c>
      <c r="BC11" s="77">
        <v>213.17</v>
      </c>
      <c r="BD11" s="77">
        <v>0.26</v>
      </c>
      <c r="BE11" s="77">
        <v>0.19</v>
      </c>
      <c r="BF11" s="77">
        <v>0.14000000000000001</v>
      </c>
      <c r="BG11" s="77">
        <v>0.33</v>
      </c>
      <c r="BH11" s="77">
        <v>0.12</v>
      </c>
      <c r="BI11" s="77">
        <v>0.55000000000000004</v>
      </c>
      <c r="BJ11" s="77">
        <v>0.02</v>
      </c>
      <c r="BK11" s="77">
        <v>1.57</v>
      </c>
      <c r="BL11" s="77">
        <v>0.01</v>
      </c>
      <c r="BM11" s="77">
        <v>0.38</v>
      </c>
      <c r="BN11" s="77">
        <v>0.09</v>
      </c>
      <c r="BO11" s="77">
        <v>0.08</v>
      </c>
      <c r="BP11" s="77">
        <v>0</v>
      </c>
      <c r="BQ11" s="77">
        <v>0.17</v>
      </c>
      <c r="BR11" s="77">
        <v>0.17</v>
      </c>
      <c r="BS11" s="77">
        <v>9.23</v>
      </c>
      <c r="BT11" s="77">
        <v>0.02</v>
      </c>
      <c r="BU11" s="77">
        <v>0</v>
      </c>
      <c r="BV11" s="77">
        <v>2.2000000000000002</v>
      </c>
      <c r="BW11" s="77">
        <v>0.11</v>
      </c>
      <c r="BX11" s="77">
        <v>0.04</v>
      </c>
      <c r="BY11" s="77">
        <v>0</v>
      </c>
      <c r="BZ11" s="77">
        <v>0</v>
      </c>
      <c r="CA11" s="77">
        <v>0</v>
      </c>
      <c r="CB11" s="77">
        <v>58.13</v>
      </c>
      <c r="CC11" s="78"/>
      <c r="CD11" s="78"/>
      <c r="CE11" s="77">
        <v>27.02</v>
      </c>
      <c r="CF11" s="77"/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</row>
    <row r="12" spans="1:95" s="9" customFormat="1" ht="17.25" customHeight="1" x14ac:dyDescent="0.25">
      <c r="A12" s="74" t="str">
        <f>""</f>
        <v/>
      </c>
      <c r="B12" s="75" t="s">
        <v>102</v>
      </c>
      <c r="C12" s="76" t="str">
        <f>"50"</f>
        <v>50</v>
      </c>
      <c r="D12" s="97">
        <v>0.48</v>
      </c>
      <c r="E12" s="97">
        <v>0.01</v>
      </c>
      <c r="F12" s="97">
        <v>2.1</v>
      </c>
      <c r="G12" s="97">
        <v>0.03</v>
      </c>
      <c r="H12" s="97">
        <v>3.16</v>
      </c>
      <c r="I12" s="97">
        <v>32.955978500000001</v>
      </c>
      <c r="J12" s="76">
        <v>1.48</v>
      </c>
      <c r="K12" s="76">
        <v>7.0000000000000007E-2</v>
      </c>
      <c r="L12" s="76">
        <v>0</v>
      </c>
      <c r="M12" s="76">
        <v>0</v>
      </c>
      <c r="N12" s="76">
        <v>1.47</v>
      </c>
      <c r="O12" s="76">
        <v>1.5</v>
      </c>
      <c r="P12" s="76">
        <v>0.18</v>
      </c>
      <c r="Q12" s="76">
        <v>0</v>
      </c>
      <c r="R12" s="76">
        <v>0</v>
      </c>
      <c r="S12" s="76">
        <v>0.01</v>
      </c>
      <c r="T12" s="76">
        <v>0.06</v>
      </c>
      <c r="U12" s="76">
        <v>0.88</v>
      </c>
      <c r="V12" s="76">
        <v>122.34</v>
      </c>
      <c r="W12" s="76">
        <v>18.149999999999999</v>
      </c>
      <c r="X12" s="76">
        <v>12.94</v>
      </c>
      <c r="Y12" s="76">
        <v>17.64</v>
      </c>
      <c r="Z12" s="76">
        <v>0.28000000000000003</v>
      </c>
      <c r="AA12" s="76">
        <v>16.23</v>
      </c>
      <c r="AB12" s="76">
        <v>382.21</v>
      </c>
      <c r="AC12" s="76">
        <v>85.61</v>
      </c>
      <c r="AD12" s="76">
        <v>0.21</v>
      </c>
      <c r="AE12" s="76">
        <v>0.02</v>
      </c>
      <c r="AF12" s="76">
        <v>0.02</v>
      </c>
      <c r="AG12" s="76">
        <v>0.2</v>
      </c>
      <c r="AH12" s="76">
        <v>0.34</v>
      </c>
      <c r="AI12" s="76">
        <v>2.8</v>
      </c>
      <c r="AJ12" s="77">
        <v>0</v>
      </c>
      <c r="AK12" s="77">
        <v>12.35</v>
      </c>
      <c r="AL12" s="77">
        <v>11.18</v>
      </c>
      <c r="AM12" s="77">
        <v>25.62</v>
      </c>
      <c r="AN12" s="77">
        <v>13.12</v>
      </c>
      <c r="AO12" s="77">
        <v>8.34</v>
      </c>
      <c r="AP12" s="77">
        <v>30.66</v>
      </c>
      <c r="AQ12" s="77">
        <v>4.05</v>
      </c>
      <c r="AR12" s="77">
        <v>17.93</v>
      </c>
      <c r="AS12" s="77">
        <v>20.309999999999999</v>
      </c>
      <c r="AT12" s="77">
        <v>45.74</v>
      </c>
      <c r="AU12" s="77">
        <v>44.19</v>
      </c>
      <c r="AV12" s="77">
        <v>9.83</v>
      </c>
      <c r="AW12" s="77">
        <v>11.18</v>
      </c>
      <c r="AX12" s="77">
        <v>116.91</v>
      </c>
      <c r="AY12" s="77">
        <v>5.73</v>
      </c>
      <c r="AZ12" s="77">
        <v>67.180000000000007</v>
      </c>
      <c r="BA12" s="77">
        <v>43.78</v>
      </c>
      <c r="BB12" s="77">
        <v>11.15</v>
      </c>
      <c r="BC12" s="77">
        <v>11.54</v>
      </c>
      <c r="BD12" s="77">
        <v>0.09</v>
      </c>
      <c r="BE12" s="77">
        <v>0.02</v>
      </c>
      <c r="BF12" s="77">
        <v>0.02</v>
      </c>
      <c r="BG12" s="77">
        <v>0.05</v>
      </c>
      <c r="BH12" s="77">
        <v>0.06</v>
      </c>
      <c r="BI12" s="77">
        <v>0.2</v>
      </c>
      <c r="BJ12" s="77">
        <v>0</v>
      </c>
      <c r="BK12" s="77">
        <v>0.75</v>
      </c>
      <c r="BL12" s="77">
        <v>0</v>
      </c>
      <c r="BM12" s="77">
        <v>0.25</v>
      </c>
      <c r="BN12" s="77">
        <v>0</v>
      </c>
      <c r="BO12" s="77">
        <v>0</v>
      </c>
      <c r="BP12" s="77">
        <v>0</v>
      </c>
      <c r="BQ12" s="77">
        <v>0.02</v>
      </c>
      <c r="BR12" s="77">
        <v>0.08</v>
      </c>
      <c r="BS12" s="77">
        <v>1.04</v>
      </c>
      <c r="BT12" s="77">
        <v>0</v>
      </c>
      <c r="BU12" s="77">
        <v>0</v>
      </c>
      <c r="BV12" s="77">
        <v>0.39</v>
      </c>
      <c r="BW12" s="77">
        <v>0.01</v>
      </c>
      <c r="BX12" s="77">
        <v>0</v>
      </c>
      <c r="BY12" s="77">
        <v>0</v>
      </c>
      <c r="BZ12" s="77">
        <v>0</v>
      </c>
      <c r="CA12" s="77">
        <v>0</v>
      </c>
      <c r="CB12" s="77">
        <v>53.36</v>
      </c>
      <c r="CC12" s="78"/>
      <c r="CD12" s="78"/>
      <c r="CE12" s="77">
        <v>79.930000000000007</v>
      </c>
      <c r="CF12" s="77"/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0.5</v>
      </c>
      <c r="CQ12" s="77">
        <v>0</v>
      </c>
    </row>
    <row r="13" spans="1:95" s="9" customFormat="1" ht="25.5" x14ac:dyDescent="0.25">
      <c r="A13" s="74" t="str">
        <f>""</f>
        <v/>
      </c>
      <c r="B13" s="75" t="s">
        <v>157</v>
      </c>
      <c r="C13" s="76" t="str">
        <f>"200"</f>
        <v>200</v>
      </c>
      <c r="D13" s="97">
        <v>5.57</v>
      </c>
      <c r="E13" s="97">
        <v>0.05</v>
      </c>
      <c r="F13" s="97">
        <v>6.32</v>
      </c>
      <c r="G13" s="97">
        <v>1.58</v>
      </c>
      <c r="H13" s="97">
        <v>31.68</v>
      </c>
      <c r="I13" s="97">
        <v>205.38212033333329</v>
      </c>
      <c r="J13" s="76">
        <v>3.29</v>
      </c>
      <c r="K13" s="76">
        <v>0.15</v>
      </c>
      <c r="L13" s="76">
        <v>0</v>
      </c>
      <c r="M13" s="76">
        <v>0</v>
      </c>
      <c r="N13" s="76">
        <v>0.9</v>
      </c>
      <c r="O13" s="76">
        <v>29.15</v>
      </c>
      <c r="P13" s="76">
        <v>1.62</v>
      </c>
      <c r="Q13" s="76">
        <v>0</v>
      </c>
      <c r="R13" s="76">
        <v>0</v>
      </c>
      <c r="S13" s="76">
        <v>0</v>
      </c>
      <c r="T13" s="76">
        <v>0.64</v>
      </c>
      <c r="U13" s="76">
        <v>5.89</v>
      </c>
      <c r="V13" s="76">
        <v>105.38</v>
      </c>
      <c r="W13" s="76">
        <v>14.25</v>
      </c>
      <c r="X13" s="76">
        <v>37.450000000000003</v>
      </c>
      <c r="Y13" s="76">
        <v>102.62</v>
      </c>
      <c r="Z13" s="76">
        <v>1.28</v>
      </c>
      <c r="AA13" s="76">
        <v>26.67</v>
      </c>
      <c r="AB13" s="76">
        <v>26.1</v>
      </c>
      <c r="AC13" s="76">
        <v>31.5</v>
      </c>
      <c r="AD13" s="76">
        <v>0.22</v>
      </c>
      <c r="AE13" s="76">
        <v>0.15</v>
      </c>
      <c r="AF13" s="76">
        <v>0.02</v>
      </c>
      <c r="AG13" s="76">
        <v>0.57999999999999996</v>
      </c>
      <c r="AH13" s="76">
        <v>2.31</v>
      </c>
      <c r="AI13" s="76">
        <v>0</v>
      </c>
      <c r="AJ13" s="77">
        <v>0</v>
      </c>
      <c r="AK13" s="77">
        <v>228.44</v>
      </c>
      <c r="AL13" s="77">
        <v>209.16</v>
      </c>
      <c r="AM13" s="77">
        <v>741.59</v>
      </c>
      <c r="AN13" s="77">
        <v>141.24</v>
      </c>
      <c r="AO13" s="77">
        <v>143.25</v>
      </c>
      <c r="AP13" s="77">
        <v>195.15</v>
      </c>
      <c r="AQ13" s="77">
        <v>89.25</v>
      </c>
      <c r="AR13" s="77">
        <v>281.26</v>
      </c>
      <c r="AS13" s="77">
        <v>518.57000000000005</v>
      </c>
      <c r="AT13" s="77">
        <v>205.78</v>
      </c>
      <c r="AU13" s="77">
        <v>315.85000000000002</v>
      </c>
      <c r="AV13" s="77">
        <v>127.14</v>
      </c>
      <c r="AW13" s="77">
        <v>145.63</v>
      </c>
      <c r="AX13" s="77">
        <v>1075.32</v>
      </c>
      <c r="AY13" s="77">
        <v>0</v>
      </c>
      <c r="AZ13" s="77">
        <v>392.1</v>
      </c>
      <c r="BA13" s="77">
        <v>339.67</v>
      </c>
      <c r="BB13" s="77">
        <v>199.63</v>
      </c>
      <c r="BC13" s="77">
        <v>87.09</v>
      </c>
      <c r="BD13" s="77">
        <v>0.18</v>
      </c>
      <c r="BE13" s="77">
        <v>0.08</v>
      </c>
      <c r="BF13" s="77">
        <v>0.04</v>
      </c>
      <c r="BG13" s="77">
        <v>0.1</v>
      </c>
      <c r="BH13" s="77">
        <v>0.11</v>
      </c>
      <c r="BI13" s="77">
        <v>0.52</v>
      </c>
      <c r="BJ13" s="77">
        <v>0</v>
      </c>
      <c r="BK13" s="77">
        <v>1.56</v>
      </c>
      <c r="BL13" s="77">
        <v>0</v>
      </c>
      <c r="BM13" s="77">
        <v>0.47</v>
      </c>
      <c r="BN13" s="77">
        <v>0.01</v>
      </c>
      <c r="BO13" s="77">
        <v>0</v>
      </c>
      <c r="BP13" s="77">
        <v>0</v>
      </c>
      <c r="BQ13" s="77">
        <v>0.1</v>
      </c>
      <c r="BR13" s="77">
        <v>0.16</v>
      </c>
      <c r="BS13" s="77">
        <v>1.43</v>
      </c>
      <c r="BT13" s="77">
        <v>0</v>
      </c>
      <c r="BU13" s="77">
        <v>0</v>
      </c>
      <c r="BV13" s="77">
        <v>0.94</v>
      </c>
      <c r="BW13" s="77">
        <v>0.02</v>
      </c>
      <c r="BX13" s="77">
        <v>0</v>
      </c>
      <c r="BY13" s="77">
        <v>0</v>
      </c>
      <c r="BZ13" s="77">
        <v>0</v>
      </c>
      <c r="CA13" s="77">
        <v>0</v>
      </c>
      <c r="CB13" s="77">
        <v>168.67</v>
      </c>
      <c r="CC13" s="78"/>
      <c r="CD13" s="78"/>
      <c r="CE13" s="77">
        <v>31.02</v>
      </c>
      <c r="CF13" s="77"/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</row>
    <row r="14" spans="1:95" s="9" customFormat="1" ht="16.5" customHeight="1" x14ac:dyDescent="0.25">
      <c r="A14" s="74" t="str">
        <f>""</f>
        <v/>
      </c>
      <c r="B14" s="75" t="s">
        <v>104</v>
      </c>
      <c r="C14" s="76" t="str">
        <f>"200"</f>
        <v>200</v>
      </c>
      <c r="D14" s="97">
        <v>0.18</v>
      </c>
      <c r="E14" s="97">
        <v>0</v>
      </c>
      <c r="F14" s="97">
        <v>0.04</v>
      </c>
      <c r="G14" s="97">
        <v>0.05</v>
      </c>
      <c r="H14" s="97">
        <v>13.75</v>
      </c>
      <c r="I14" s="97">
        <v>53.136642799999997</v>
      </c>
      <c r="J14" s="76">
        <v>0</v>
      </c>
      <c r="K14" s="76">
        <v>0</v>
      </c>
      <c r="L14" s="76">
        <v>0</v>
      </c>
      <c r="M14" s="76">
        <v>0</v>
      </c>
      <c r="N14" s="76">
        <v>13.66</v>
      </c>
      <c r="O14" s="76">
        <v>0</v>
      </c>
      <c r="P14" s="76">
        <v>0.09</v>
      </c>
      <c r="Q14" s="76">
        <v>0</v>
      </c>
      <c r="R14" s="76">
        <v>0</v>
      </c>
      <c r="S14" s="76">
        <v>0</v>
      </c>
      <c r="T14" s="76">
        <v>7.0000000000000007E-2</v>
      </c>
      <c r="U14" s="76">
        <v>30.15</v>
      </c>
      <c r="V14" s="76">
        <v>338.32</v>
      </c>
      <c r="W14" s="76">
        <v>49.24</v>
      </c>
      <c r="X14" s="76">
        <v>33.93</v>
      </c>
      <c r="Y14" s="76">
        <v>39.15</v>
      </c>
      <c r="Z14" s="76">
        <v>0.69</v>
      </c>
      <c r="AA14" s="76">
        <v>0</v>
      </c>
      <c r="AB14" s="76">
        <v>120</v>
      </c>
      <c r="AC14" s="76">
        <v>25.5</v>
      </c>
      <c r="AD14" s="76">
        <v>0.45</v>
      </c>
      <c r="AE14" s="76">
        <v>0.03</v>
      </c>
      <c r="AF14" s="76">
        <v>0.04</v>
      </c>
      <c r="AG14" s="76">
        <v>0.48</v>
      </c>
      <c r="AH14" s="76">
        <v>0.75</v>
      </c>
      <c r="AI14" s="76">
        <v>9</v>
      </c>
      <c r="AJ14" s="77">
        <v>0</v>
      </c>
      <c r="AK14" s="77">
        <v>0</v>
      </c>
      <c r="AL14" s="77">
        <v>0</v>
      </c>
      <c r="AM14" s="77">
        <v>26.93</v>
      </c>
      <c r="AN14" s="77">
        <v>32.43</v>
      </c>
      <c r="AO14" s="77">
        <v>19.32</v>
      </c>
      <c r="AP14" s="77">
        <v>80.37</v>
      </c>
      <c r="AQ14" s="77">
        <v>4.79</v>
      </c>
      <c r="AR14" s="77">
        <v>26.09</v>
      </c>
      <c r="AS14" s="77">
        <v>40.04</v>
      </c>
      <c r="AT14" s="77">
        <v>123.52</v>
      </c>
      <c r="AU14" s="77">
        <v>111.67</v>
      </c>
      <c r="AV14" s="77">
        <v>17.059999999999999</v>
      </c>
      <c r="AW14" s="77">
        <v>10.86</v>
      </c>
      <c r="AX14" s="77">
        <v>160.74</v>
      </c>
      <c r="AY14" s="77">
        <v>18.329999999999998</v>
      </c>
      <c r="AZ14" s="77">
        <v>144.66999999999999</v>
      </c>
      <c r="BA14" s="77">
        <v>102.37</v>
      </c>
      <c r="BB14" s="77">
        <v>19.32</v>
      </c>
      <c r="BC14" s="77">
        <v>23.27</v>
      </c>
      <c r="BD14" s="77">
        <v>0</v>
      </c>
      <c r="BE14" s="77">
        <v>0</v>
      </c>
      <c r="BF14" s="77">
        <v>0</v>
      </c>
      <c r="BG14" s="77">
        <v>0</v>
      </c>
      <c r="BH14" s="77">
        <v>0.01</v>
      </c>
      <c r="BI14" s="77">
        <v>0.03</v>
      </c>
      <c r="BJ14" s="77">
        <v>0</v>
      </c>
      <c r="BK14" s="77">
        <v>0.46</v>
      </c>
      <c r="BL14" s="77">
        <v>0</v>
      </c>
      <c r="BM14" s="77">
        <v>0.2</v>
      </c>
      <c r="BN14" s="77">
        <v>0.01</v>
      </c>
      <c r="BO14" s="77">
        <v>0</v>
      </c>
      <c r="BP14" s="77">
        <v>0</v>
      </c>
      <c r="BQ14" s="77">
        <v>0</v>
      </c>
      <c r="BR14" s="77">
        <v>0.01</v>
      </c>
      <c r="BS14" s="77">
        <v>1.56</v>
      </c>
      <c r="BT14" s="77">
        <v>0</v>
      </c>
      <c r="BU14" s="77">
        <v>0</v>
      </c>
      <c r="BV14" s="77">
        <v>1.4</v>
      </c>
      <c r="BW14" s="77">
        <v>0.03</v>
      </c>
      <c r="BX14" s="77">
        <v>0</v>
      </c>
      <c r="BY14" s="77">
        <v>0</v>
      </c>
      <c r="BZ14" s="77">
        <v>0</v>
      </c>
      <c r="CA14" s="77">
        <v>0</v>
      </c>
      <c r="CB14" s="77">
        <v>205.1</v>
      </c>
      <c r="CC14" s="78"/>
      <c r="CD14" s="78"/>
      <c r="CE14" s="77">
        <v>20</v>
      </c>
      <c r="CF14" s="77"/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15</v>
      </c>
      <c r="CQ14" s="77">
        <v>0</v>
      </c>
    </row>
    <row r="15" spans="1:95" s="9" customFormat="1" ht="16.5" customHeight="1" x14ac:dyDescent="0.25">
      <c r="A15" s="74" t="str">
        <f>""</f>
        <v/>
      </c>
      <c r="B15" s="75" t="s">
        <v>105</v>
      </c>
      <c r="C15" s="76" t="str">
        <f>"30"</f>
        <v>30</v>
      </c>
      <c r="D15" s="97">
        <v>2.14</v>
      </c>
      <c r="E15" s="97">
        <v>0</v>
      </c>
      <c r="F15" s="97">
        <v>0.24</v>
      </c>
      <c r="G15" s="97">
        <v>0.27</v>
      </c>
      <c r="H15" s="97">
        <v>12.8</v>
      </c>
      <c r="I15" s="97">
        <v>63.271619999999999</v>
      </c>
      <c r="J15" s="76">
        <v>0.06</v>
      </c>
      <c r="K15" s="76">
        <v>0</v>
      </c>
      <c r="L15" s="76">
        <v>0</v>
      </c>
      <c r="M15" s="76">
        <v>0</v>
      </c>
      <c r="N15" s="76">
        <v>0.3</v>
      </c>
      <c r="O15" s="76">
        <v>12.45</v>
      </c>
      <c r="P15" s="76">
        <v>0.05</v>
      </c>
      <c r="Q15" s="76">
        <v>0</v>
      </c>
      <c r="R15" s="76">
        <v>0</v>
      </c>
      <c r="S15" s="76">
        <v>0.09</v>
      </c>
      <c r="T15" s="76">
        <v>0.54</v>
      </c>
      <c r="U15" s="76">
        <v>113.4</v>
      </c>
      <c r="V15" s="76">
        <v>35.11</v>
      </c>
      <c r="W15" s="76">
        <v>6.07</v>
      </c>
      <c r="X15" s="76">
        <v>8.61</v>
      </c>
      <c r="Y15" s="76">
        <v>22.71</v>
      </c>
      <c r="Z15" s="76">
        <v>0.52</v>
      </c>
      <c r="AA15" s="76">
        <v>0</v>
      </c>
      <c r="AB15" s="76">
        <v>0</v>
      </c>
      <c r="AC15" s="76">
        <v>0</v>
      </c>
      <c r="AD15" s="76">
        <v>0.39</v>
      </c>
      <c r="AE15" s="76">
        <v>0.03</v>
      </c>
      <c r="AF15" s="76">
        <v>0.01</v>
      </c>
      <c r="AG15" s="76">
        <v>0.38</v>
      </c>
      <c r="AH15" s="76">
        <v>0.93</v>
      </c>
      <c r="AI15" s="76">
        <v>0</v>
      </c>
      <c r="AJ15" s="77">
        <v>0</v>
      </c>
      <c r="AK15" s="77">
        <v>103.49</v>
      </c>
      <c r="AL15" s="77">
        <v>107.72</v>
      </c>
      <c r="AM15" s="77">
        <v>164.97</v>
      </c>
      <c r="AN15" s="77">
        <v>54.71</v>
      </c>
      <c r="AO15" s="77">
        <v>32.43</v>
      </c>
      <c r="AP15" s="77">
        <v>64.86</v>
      </c>
      <c r="AQ15" s="77">
        <v>24.53</v>
      </c>
      <c r="AR15" s="77">
        <v>117.31</v>
      </c>
      <c r="AS15" s="77">
        <v>72.760000000000005</v>
      </c>
      <c r="AT15" s="77">
        <v>101.52</v>
      </c>
      <c r="AU15" s="77">
        <v>83.75</v>
      </c>
      <c r="AV15" s="77">
        <v>43.99</v>
      </c>
      <c r="AW15" s="77">
        <v>77.83</v>
      </c>
      <c r="AX15" s="77">
        <v>650.86</v>
      </c>
      <c r="AY15" s="77">
        <v>0</v>
      </c>
      <c r="AZ15" s="77">
        <v>212.06</v>
      </c>
      <c r="BA15" s="77">
        <v>92.21</v>
      </c>
      <c r="BB15" s="77">
        <v>61.19</v>
      </c>
      <c r="BC15" s="77">
        <v>48.5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0.03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0</v>
      </c>
      <c r="BR15" s="77">
        <v>0</v>
      </c>
      <c r="BS15" s="77">
        <v>0.02</v>
      </c>
      <c r="BT15" s="77">
        <v>0</v>
      </c>
      <c r="BU15" s="77">
        <v>0</v>
      </c>
      <c r="BV15" s="77">
        <v>0.11</v>
      </c>
      <c r="BW15" s="77">
        <v>0.01</v>
      </c>
      <c r="BX15" s="77">
        <v>0</v>
      </c>
      <c r="BY15" s="77">
        <v>0</v>
      </c>
      <c r="BZ15" s="77">
        <v>0</v>
      </c>
      <c r="CA15" s="77">
        <v>0</v>
      </c>
      <c r="CB15" s="77">
        <v>11.73</v>
      </c>
      <c r="CC15" s="78"/>
      <c r="CD15" s="78"/>
      <c r="CE15" s="77">
        <v>0</v>
      </c>
      <c r="CF15" s="77"/>
      <c r="CG15" s="77">
        <v>0</v>
      </c>
      <c r="CH15" s="77">
        <v>0</v>
      </c>
      <c r="CI15" s="77">
        <v>0</v>
      </c>
      <c r="CJ15" s="77">
        <v>570</v>
      </c>
      <c r="CK15" s="77">
        <v>219.6</v>
      </c>
      <c r="CL15" s="77">
        <v>394.8</v>
      </c>
      <c r="CM15" s="77">
        <v>4.5599999999999996</v>
      </c>
      <c r="CN15" s="77">
        <v>4.5599999999999996</v>
      </c>
      <c r="CO15" s="77">
        <v>4.5599999999999996</v>
      </c>
      <c r="CP15" s="77">
        <v>0</v>
      </c>
      <c r="CQ15" s="77">
        <v>0</v>
      </c>
    </row>
    <row r="16" spans="1:95" s="8" customFormat="1" ht="16.5" customHeight="1" x14ac:dyDescent="0.25">
      <c r="A16" s="79" t="str">
        <f>""</f>
        <v/>
      </c>
      <c r="B16" s="80" t="s">
        <v>106</v>
      </c>
      <c r="C16" s="81" t="str">
        <f>"120"</f>
        <v>120</v>
      </c>
      <c r="D16" s="98">
        <v>0.45</v>
      </c>
      <c r="E16" s="98">
        <v>0</v>
      </c>
      <c r="F16" s="98">
        <v>0.42</v>
      </c>
      <c r="G16" s="98">
        <v>0.48</v>
      </c>
      <c r="H16" s="98">
        <v>12.67</v>
      </c>
      <c r="I16" s="98">
        <v>53.345760000000013</v>
      </c>
      <c r="J16" s="81">
        <v>0.12</v>
      </c>
      <c r="K16" s="81">
        <v>0</v>
      </c>
      <c r="L16" s="81">
        <v>0</v>
      </c>
      <c r="M16" s="81">
        <v>0</v>
      </c>
      <c r="N16" s="81">
        <v>9.83</v>
      </c>
      <c r="O16" s="81">
        <v>0.87</v>
      </c>
      <c r="P16" s="81">
        <v>1.97</v>
      </c>
      <c r="Q16" s="81">
        <v>0</v>
      </c>
      <c r="R16" s="81">
        <v>0</v>
      </c>
      <c r="S16" s="81">
        <v>0.96</v>
      </c>
      <c r="T16" s="81">
        <v>0.6</v>
      </c>
      <c r="U16" s="81">
        <v>31.2</v>
      </c>
      <c r="V16" s="81">
        <v>293.57</v>
      </c>
      <c r="W16" s="81">
        <v>16.899999999999999</v>
      </c>
      <c r="X16" s="81">
        <v>9.4</v>
      </c>
      <c r="Y16" s="81">
        <v>11.48</v>
      </c>
      <c r="Z16" s="81">
        <v>2.2999999999999998</v>
      </c>
      <c r="AA16" s="81">
        <v>0</v>
      </c>
      <c r="AB16" s="81">
        <v>28.8</v>
      </c>
      <c r="AC16" s="81">
        <v>6</v>
      </c>
      <c r="AD16" s="81">
        <v>0.24</v>
      </c>
      <c r="AE16" s="81">
        <v>0.03</v>
      </c>
      <c r="AF16" s="81">
        <v>0.02</v>
      </c>
      <c r="AG16" s="81">
        <v>0.28999999999999998</v>
      </c>
      <c r="AH16" s="81">
        <v>0.48</v>
      </c>
      <c r="AI16" s="81">
        <v>4.8</v>
      </c>
      <c r="AJ16" s="67">
        <v>0</v>
      </c>
      <c r="AK16" s="67">
        <v>13.54</v>
      </c>
      <c r="AL16" s="67">
        <v>14.66</v>
      </c>
      <c r="AM16" s="67">
        <v>21.43</v>
      </c>
      <c r="AN16" s="67">
        <v>20.3</v>
      </c>
      <c r="AO16" s="67">
        <v>3.38</v>
      </c>
      <c r="AP16" s="67">
        <v>12.41</v>
      </c>
      <c r="AQ16" s="67">
        <v>3.38</v>
      </c>
      <c r="AR16" s="67">
        <v>10.15</v>
      </c>
      <c r="AS16" s="67">
        <v>19.18</v>
      </c>
      <c r="AT16" s="67">
        <v>11.28</v>
      </c>
      <c r="AU16" s="67">
        <v>87.98</v>
      </c>
      <c r="AV16" s="67">
        <v>7.9</v>
      </c>
      <c r="AW16" s="67">
        <v>15.79</v>
      </c>
      <c r="AX16" s="67">
        <v>47.38</v>
      </c>
      <c r="AY16" s="67">
        <v>0</v>
      </c>
      <c r="AZ16" s="67">
        <v>14.66</v>
      </c>
      <c r="BA16" s="67">
        <v>18.05</v>
      </c>
      <c r="BB16" s="67">
        <v>6.77</v>
      </c>
      <c r="BC16" s="67">
        <v>5.64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103.56</v>
      </c>
      <c r="CC16" s="82"/>
      <c r="CD16" s="82"/>
      <c r="CE16" s="67">
        <v>4.8</v>
      </c>
      <c r="CF16" s="67"/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</row>
    <row r="17" spans="1:95" s="10" customFormat="1" x14ac:dyDescent="0.25">
      <c r="A17" s="83"/>
      <c r="B17" s="84" t="s">
        <v>107</v>
      </c>
      <c r="C17" s="70">
        <v>675</v>
      </c>
      <c r="D17" s="99">
        <f>SUM(D11:D16)</f>
        <v>20.86</v>
      </c>
      <c r="E17" s="99">
        <f t="shared" ref="E17:BP17" si="0">SUM(E11:E16)</f>
        <v>10.18</v>
      </c>
      <c r="F17" s="99">
        <f t="shared" si="0"/>
        <v>19.059999999999999</v>
      </c>
      <c r="G17" s="99">
        <f t="shared" si="0"/>
        <v>2.6300000000000003</v>
      </c>
      <c r="H17" s="99">
        <f t="shared" si="0"/>
        <v>86.48</v>
      </c>
      <c r="I17" s="99">
        <f t="shared" si="0"/>
        <v>593.54135163331489</v>
      </c>
      <c r="J17" s="85">
        <f t="shared" si="0"/>
        <v>11.579999999999998</v>
      </c>
      <c r="K17" s="85">
        <f t="shared" si="0"/>
        <v>0.32999999999999996</v>
      </c>
      <c r="L17" s="85">
        <f t="shared" si="0"/>
        <v>0</v>
      </c>
      <c r="M17" s="85">
        <f t="shared" si="0"/>
        <v>0</v>
      </c>
      <c r="N17" s="85">
        <f t="shared" si="0"/>
        <v>27.740000000000002</v>
      </c>
      <c r="O17" s="85">
        <f t="shared" si="0"/>
        <v>53.26</v>
      </c>
      <c r="P17" s="85">
        <f t="shared" si="0"/>
        <v>5.47</v>
      </c>
      <c r="Q17" s="85">
        <f t="shared" si="0"/>
        <v>0</v>
      </c>
      <c r="R17" s="85">
        <f t="shared" si="0"/>
        <v>0</v>
      </c>
      <c r="S17" s="85">
        <f t="shared" si="0"/>
        <v>1.27</v>
      </c>
      <c r="T17" s="85">
        <f t="shared" si="0"/>
        <v>3.02</v>
      </c>
      <c r="U17" s="85">
        <f t="shared" si="0"/>
        <v>300.26</v>
      </c>
      <c r="V17" s="85">
        <f t="shared" si="0"/>
        <v>1115.18</v>
      </c>
      <c r="W17" s="85">
        <f t="shared" si="0"/>
        <v>129.4</v>
      </c>
      <c r="X17" s="85">
        <f t="shared" si="0"/>
        <v>125.00000000000001</v>
      </c>
      <c r="Y17" s="85">
        <f t="shared" si="0"/>
        <v>322.01</v>
      </c>
      <c r="Z17" s="85">
        <f t="shared" si="0"/>
        <v>7.3199999999999994</v>
      </c>
      <c r="AA17" s="85">
        <f t="shared" si="0"/>
        <v>66.66</v>
      </c>
      <c r="AB17" s="85">
        <f t="shared" si="0"/>
        <v>576.67999999999995</v>
      </c>
      <c r="AC17" s="85">
        <f t="shared" si="0"/>
        <v>181.53</v>
      </c>
      <c r="AD17" s="85">
        <f t="shared" si="0"/>
        <v>2.1500000000000004</v>
      </c>
      <c r="AE17" s="85">
        <f t="shared" si="0"/>
        <v>0.34000000000000008</v>
      </c>
      <c r="AF17" s="85">
        <f t="shared" si="0"/>
        <v>0.22</v>
      </c>
      <c r="AG17" s="85">
        <f t="shared" si="0"/>
        <v>4.58</v>
      </c>
      <c r="AH17" s="85">
        <f t="shared" si="0"/>
        <v>10.17</v>
      </c>
      <c r="AI17" s="85">
        <f t="shared" si="0"/>
        <v>16.78</v>
      </c>
      <c r="AJ17" s="85">
        <f t="shared" si="0"/>
        <v>0</v>
      </c>
      <c r="AK17" s="85">
        <f t="shared" si="0"/>
        <v>904.6400000000001</v>
      </c>
      <c r="AL17" s="85">
        <f t="shared" si="0"/>
        <v>756.1</v>
      </c>
      <c r="AM17" s="85">
        <f t="shared" si="0"/>
        <v>2213.6999999999998</v>
      </c>
      <c r="AN17" s="85">
        <f t="shared" si="0"/>
        <v>1366.02</v>
      </c>
      <c r="AO17" s="85">
        <f t="shared" si="0"/>
        <v>543.94999999999993</v>
      </c>
      <c r="AP17" s="85">
        <f t="shared" si="0"/>
        <v>1027.68</v>
      </c>
      <c r="AQ17" s="85">
        <f t="shared" si="0"/>
        <v>307.73</v>
      </c>
      <c r="AR17" s="85">
        <f t="shared" si="0"/>
        <v>1163.57</v>
      </c>
      <c r="AS17" s="85">
        <f t="shared" si="0"/>
        <v>1448.0900000000001</v>
      </c>
      <c r="AT17" s="85">
        <f t="shared" si="0"/>
        <v>1719.62</v>
      </c>
      <c r="AU17" s="85">
        <f t="shared" si="0"/>
        <v>2211.19</v>
      </c>
      <c r="AV17" s="85">
        <f t="shared" si="0"/>
        <v>737.21999999999991</v>
      </c>
      <c r="AW17" s="85">
        <f t="shared" si="0"/>
        <v>1117.25</v>
      </c>
      <c r="AX17" s="85">
        <f t="shared" si="0"/>
        <v>4931.28</v>
      </c>
      <c r="AY17" s="85">
        <f t="shared" si="0"/>
        <v>189.07</v>
      </c>
      <c r="AZ17" s="85">
        <f t="shared" si="0"/>
        <v>1516.6500000000003</v>
      </c>
      <c r="BA17" s="85">
        <f t="shared" si="0"/>
        <v>1398.07</v>
      </c>
      <c r="BB17" s="85">
        <f t="shared" si="0"/>
        <v>848.41000000000008</v>
      </c>
      <c r="BC17" s="85">
        <f t="shared" si="0"/>
        <v>389.20999999999992</v>
      </c>
      <c r="BD17" s="85">
        <f t="shared" si="0"/>
        <v>0.53</v>
      </c>
      <c r="BE17" s="85">
        <f t="shared" si="0"/>
        <v>0.28999999999999998</v>
      </c>
      <c r="BF17" s="85">
        <f t="shared" si="0"/>
        <v>0.2</v>
      </c>
      <c r="BG17" s="85">
        <f t="shared" si="0"/>
        <v>0.48</v>
      </c>
      <c r="BH17" s="85">
        <f t="shared" si="0"/>
        <v>0.3</v>
      </c>
      <c r="BI17" s="85">
        <f t="shared" si="0"/>
        <v>1.3</v>
      </c>
      <c r="BJ17" s="85">
        <f t="shared" si="0"/>
        <v>0.02</v>
      </c>
      <c r="BK17" s="85">
        <f t="shared" si="0"/>
        <v>4.370000000000001</v>
      </c>
      <c r="BL17" s="85">
        <f t="shared" si="0"/>
        <v>0.01</v>
      </c>
      <c r="BM17" s="85">
        <f t="shared" si="0"/>
        <v>1.3</v>
      </c>
      <c r="BN17" s="85">
        <f t="shared" si="0"/>
        <v>0.10999999999999999</v>
      </c>
      <c r="BO17" s="85">
        <f t="shared" si="0"/>
        <v>0.08</v>
      </c>
      <c r="BP17" s="85">
        <f t="shared" si="0"/>
        <v>0</v>
      </c>
      <c r="BQ17" s="85">
        <f t="shared" ref="BQ17:CB17" si="1">SUM(BQ11:BQ16)</f>
        <v>0.29000000000000004</v>
      </c>
      <c r="BR17" s="85">
        <f t="shared" si="1"/>
        <v>0.42000000000000004</v>
      </c>
      <c r="BS17" s="85">
        <f t="shared" si="1"/>
        <v>13.28</v>
      </c>
      <c r="BT17" s="85">
        <f t="shared" si="1"/>
        <v>0.02</v>
      </c>
      <c r="BU17" s="85">
        <f t="shared" si="1"/>
        <v>0</v>
      </c>
      <c r="BV17" s="85">
        <f t="shared" si="1"/>
        <v>5.04</v>
      </c>
      <c r="BW17" s="85">
        <f t="shared" si="1"/>
        <v>0.18</v>
      </c>
      <c r="BX17" s="85">
        <f t="shared" si="1"/>
        <v>0.04</v>
      </c>
      <c r="BY17" s="85">
        <f t="shared" si="1"/>
        <v>0</v>
      </c>
      <c r="BZ17" s="85">
        <f t="shared" si="1"/>
        <v>0</v>
      </c>
      <c r="CA17" s="85">
        <f t="shared" si="1"/>
        <v>0</v>
      </c>
      <c r="CB17" s="85">
        <f t="shared" si="1"/>
        <v>600.54999999999995</v>
      </c>
      <c r="CC17" s="73"/>
      <c r="CD17" s="73">
        <f>$I$17/$I$27*100</f>
        <v>40.974913465186887</v>
      </c>
      <c r="CE17" s="86">
        <v>162.77000000000001</v>
      </c>
      <c r="CF17" s="86"/>
      <c r="CG17" s="86">
        <v>0</v>
      </c>
      <c r="CH17" s="86">
        <v>0</v>
      </c>
      <c r="CI17" s="86">
        <v>0</v>
      </c>
      <c r="CJ17" s="86">
        <v>570</v>
      </c>
      <c r="CK17" s="86">
        <v>219.6</v>
      </c>
      <c r="CL17" s="86">
        <v>394.8</v>
      </c>
      <c r="CM17" s="86">
        <v>4.5599999999999996</v>
      </c>
      <c r="CN17" s="86">
        <v>4.5599999999999996</v>
      </c>
      <c r="CO17" s="86">
        <v>4.5599999999999996</v>
      </c>
      <c r="CP17" s="86">
        <v>15.5</v>
      </c>
      <c r="CQ17" s="86">
        <v>0</v>
      </c>
    </row>
    <row r="18" spans="1:95" s="10" customFormat="1" x14ac:dyDescent="0.25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73"/>
      <c r="CD18" s="73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</row>
    <row r="19" spans="1:95" x14ac:dyDescent="0.25">
      <c r="A19" s="69"/>
      <c r="B19" s="88" t="s">
        <v>108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2"/>
      <c r="CD19" s="72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</row>
    <row r="20" spans="1:95" s="9" customFormat="1" ht="14.25" customHeight="1" x14ac:dyDescent="0.25">
      <c r="A20" s="74" t="str">
        <f>""</f>
        <v/>
      </c>
      <c r="B20" s="75" t="s">
        <v>109</v>
      </c>
      <c r="C20" s="76" t="str">
        <f>"100"</f>
        <v>100</v>
      </c>
      <c r="D20" s="76">
        <v>0.78</v>
      </c>
      <c r="E20" s="76">
        <v>0</v>
      </c>
      <c r="F20" s="76">
        <v>0.1</v>
      </c>
      <c r="G20" s="76">
        <v>0</v>
      </c>
      <c r="H20" s="76">
        <v>3.4</v>
      </c>
      <c r="I20" s="76">
        <v>15.5451</v>
      </c>
      <c r="J20" s="76">
        <v>0</v>
      </c>
      <c r="K20" s="76">
        <v>0</v>
      </c>
      <c r="L20" s="76">
        <v>0</v>
      </c>
      <c r="M20" s="76">
        <v>0</v>
      </c>
      <c r="N20" s="76">
        <v>2.35</v>
      </c>
      <c r="O20" s="76">
        <v>0.1</v>
      </c>
      <c r="P20" s="76">
        <v>0.95</v>
      </c>
      <c r="Q20" s="76">
        <v>0</v>
      </c>
      <c r="R20" s="76">
        <v>0</v>
      </c>
      <c r="S20" s="76">
        <v>0.1</v>
      </c>
      <c r="T20" s="76">
        <v>0.5</v>
      </c>
      <c r="U20" s="76">
        <v>0</v>
      </c>
      <c r="V20" s="76">
        <v>139.59</v>
      </c>
      <c r="W20" s="76">
        <v>22.31</v>
      </c>
      <c r="X20" s="76">
        <v>13.3</v>
      </c>
      <c r="Y20" s="76">
        <v>39.06</v>
      </c>
      <c r="Z20" s="76">
        <v>0.57999999999999996</v>
      </c>
      <c r="AA20" s="76">
        <v>0</v>
      </c>
      <c r="AB20" s="76">
        <v>54</v>
      </c>
      <c r="AC20" s="76">
        <v>10</v>
      </c>
      <c r="AD20" s="76">
        <v>0.1</v>
      </c>
      <c r="AE20" s="76">
        <v>0.03</v>
      </c>
      <c r="AF20" s="76">
        <v>0.04</v>
      </c>
      <c r="AG20" s="76">
        <v>0.17</v>
      </c>
      <c r="AH20" s="76">
        <v>0.3</v>
      </c>
      <c r="AI20" s="76">
        <v>4</v>
      </c>
      <c r="AJ20" s="77">
        <v>0</v>
      </c>
      <c r="AK20" s="77">
        <v>26.46</v>
      </c>
      <c r="AL20" s="77">
        <v>20.58</v>
      </c>
      <c r="AM20" s="77">
        <v>29.4</v>
      </c>
      <c r="AN20" s="77">
        <v>25.48</v>
      </c>
      <c r="AO20" s="77">
        <v>5.88</v>
      </c>
      <c r="AP20" s="77">
        <v>20.58</v>
      </c>
      <c r="AQ20" s="77">
        <v>4.9000000000000004</v>
      </c>
      <c r="AR20" s="77">
        <v>16.66</v>
      </c>
      <c r="AS20" s="77">
        <v>25.48</v>
      </c>
      <c r="AT20" s="77">
        <v>44.1</v>
      </c>
      <c r="AU20" s="77">
        <v>51.94</v>
      </c>
      <c r="AV20" s="77">
        <v>9.8000000000000007</v>
      </c>
      <c r="AW20" s="77">
        <v>27.44</v>
      </c>
      <c r="AX20" s="77">
        <v>137.19999999999999</v>
      </c>
      <c r="AY20" s="77">
        <v>0</v>
      </c>
      <c r="AZ20" s="77">
        <v>16.66</v>
      </c>
      <c r="BA20" s="77">
        <v>26.46</v>
      </c>
      <c r="BB20" s="77">
        <v>20.58</v>
      </c>
      <c r="BC20" s="77">
        <v>6.86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0</v>
      </c>
      <c r="BK20" s="77">
        <v>0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77">
        <v>0</v>
      </c>
      <c r="BR20" s="77">
        <v>0</v>
      </c>
      <c r="BS20" s="77">
        <v>0</v>
      </c>
      <c r="BT20" s="77">
        <v>0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0</v>
      </c>
      <c r="CB20" s="77">
        <v>95</v>
      </c>
      <c r="CC20" s="78"/>
      <c r="CD20" s="78"/>
      <c r="CE20" s="77">
        <v>9</v>
      </c>
      <c r="CF20" s="77"/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</row>
    <row r="21" spans="1:95" s="9" customFormat="1" ht="28.5" customHeight="1" x14ac:dyDescent="0.25">
      <c r="A21" s="74" t="str">
        <f>""</f>
        <v/>
      </c>
      <c r="B21" s="75" t="s">
        <v>158</v>
      </c>
      <c r="C21" s="76" t="str">
        <f>"250/25"</f>
        <v>250/25</v>
      </c>
      <c r="D21" s="76">
        <v>8.58</v>
      </c>
      <c r="E21" s="76">
        <v>5.93</v>
      </c>
      <c r="F21" s="76">
        <v>9.4</v>
      </c>
      <c r="G21" s="76">
        <v>5.2</v>
      </c>
      <c r="H21" s="76">
        <v>17.36</v>
      </c>
      <c r="I21" s="76">
        <v>186.68917999999999</v>
      </c>
      <c r="J21" s="76">
        <v>4.16</v>
      </c>
      <c r="K21" s="76">
        <v>3.25</v>
      </c>
      <c r="L21" s="76">
        <v>0</v>
      </c>
      <c r="M21" s="76">
        <v>0</v>
      </c>
      <c r="N21" s="76">
        <v>2.46</v>
      </c>
      <c r="O21" s="76">
        <v>13.54</v>
      </c>
      <c r="P21" s="76">
        <v>1.37</v>
      </c>
      <c r="Q21" s="76">
        <v>0</v>
      </c>
      <c r="R21" s="76">
        <v>0</v>
      </c>
      <c r="S21" s="76">
        <v>0.06</v>
      </c>
      <c r="T21" s="76">
        <v>1.53</v>
      </c>
      <c r="U21" s="76">
        <v>269.29000000000002</v>
      </c>
      <c r="V21" s="76">
        <v>745.55</v>
      </c>
      <c r="W21" s="76">
        <v>102.86</v>
      </c>
      <c r="X21" s="76">
        <v>76.459999999999994</v>
      </c>
      <c r="Y21" s="76">
        <v>151.94</v>
      </c>
      <c r="Z21" s="76">
        <v>2.31</v>
      </c>
      <c r="AA21" s="76">
        <v>0</v>
      </c>
      <c r="AB21" s="76">
        <v>1566</v>
      </c>
      <c r="AC21" s="76">
        <v>290.8</v>
      </c>
      <c r="AD21" s="76">
        <v>3.42</v>
      </c>
      <c r="AE21" s="76">
        <v>0.19</v>
      </c>
      <c r="AF21" s="76">
        <v>0.11</v>
      </c>
      <c r="AG21" s="76">
        <v>1.67</v>
      </c>
      <c r="AH21" s="76">
        <v>4.3600000000000003</v>
      </c>
      <c r="AI21" s="76">
        <v>15.05</v>
      </c>
      <c r="AJ21" s="77">
        <v>0</v>
      </c>
      <c r="AK21" s="77">
        <v>103.15</v>
      </c>
      <c r="AL21" s="77">
        <v>93.75</v>
      </c>
      <c r="AM21" s="77">
        <v>201.26</v>
      </c>
      <c r="AN21" s="77">
        <v>87.23</v>
      </c>
      <c r="AO21" s="77">
        <v>56.51</v>
      </c>
      <c r="AP21" s="77">
        <v>186.08</v>
      </c>
      <c r="AQ21" s="77">
        <v>26.46</v>
      </c>
      <c r="AR21" s="77">
        <v>136.1</v>
      </c>
      <c r="AS21" s="77">
        <v>133.33000000000001</v>
      </c>
      <c r="AT21" s="77">
        <v>276.26</v>
      </c>
      <c r="AU21" s="77">
        <v>256.42</v>
      </c>
      <c r="AV21" s="77">
        <v>66.8</v>
      </c>
      <c r="AW21" s="77">
        <v>88.11</v>
      </c>
      <c r="AX21" s="77">
        <v>880.89</v>
      </c>
      <c r="AY21" s="77">
        <v>30.58</v>
      </c>
      <c r="AZ21" s="77">
        <v>440.71</v>
      </c>
      <c r="BA21" s="77">
        <v>272.76</v>
      </c>
      <c r="BB21" s="77">
        <v>77.760000000000005</v>
      </c>
      <c r="BC21" s="77">
        <v>78.3</v>
      </c>
      <c r="BD21" s="77">
        <v>0</v>
      </c>
      <c r="BE21" s="77">
        <v>0</v>
      </c>
      <c r="BF21" s="77">
        <v>0</v>
      </c>
      <c r="BG21" s="77">
        <v>0</v>
      </c>
      <c r="BH21" s="77">
        <v>0.02</v>
      </c>
      <c r="BI21" s="77">
        <v>0.05</v>
      </c>
      <c r="BJ21" s="77">
        <v>0</v>
      </c>
      <c r="BK21" s="77">
        <v>1.1200000000000001</v>
      </c>
      <c r="BL21" s="77">
        <v>0</v>
      </c>
      <c r="BM21" s="77">
        <v>0.56000000000000005</v>
      </c>
      <c r="BN21" s="77">
        <v>0.04</v>
      </c>
      <c r="BO21" s="77">
        <v>0.03</v>
      </c>
      <c r="BP21" s="77">
        <v>0</v>
      </c>
      <c r="BQ21" s="77">
        <v>0</v>
      </c>
      <c r="BR21" s="77">
        <v>0.03</v>
      </c>
      <c r="BS21" s="77">
        <v>3.92</v>
      </c>
      <c r="BT21" s="77">
        <v>0</v>
      </c>
      <c r="BU21" s="77">
        <v>0</v>
      </c>
      <c r="BV21" s="77">
        <v>5.05</v>
      </c>
      <c r="BW21" s="77">
        <v>0.05</v>
      </c>
      <c r="BX21" s="77">
        <v>0</v>
      </c>
      <c r="BY21" s="77">
        <v>0</v>
      </c>
      <c r="BZ21" s="77">
        <v>0</v>
      </c>
      <c r="CA21" s="77">
        <v>0</v>
      </c>
      <c r="CB21" s="77">
        <v>487.36</v>
      </c>
      <c r="CC21" s="78"/>
      <c r="CD21" s="78"/>
      <c r="CE21" s="77">
        <v>261</v>
      </c>
      <c r="CF21" s="77"/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</row>
    <row r="22" spans="1:95" s="9" customFormat="1" ht="29.25" customHeight="1" x14ac:dyDescent="0.25">
      <c r="A22" s="100"/>
      <c r="B22" s="75" t="s">
        <v>159</v>
      </c>
      <c r="C22" s="113">
        <v>250</v>
      </c>
      <c r="D22" s="97">
        <v>19.600000000000001</v>
      </c>
      <c r="E22" s="97">
        <v>0</v>
      </c>
      <c r="F22" s="97">
        <v>22.3</v>
      </c>
      <c r="G22" s="97">
        <v>0</v>
      </c>
      <c r="H22" s="97">
        <v>47.4</v>
      </c>
      <c r="I22" s="97">
        <v>439.3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</row>
    <row r="23" spans="1:95" s="9" customFormat="1" x14ac:dyDescent="0.25">
      <c r="A23" s="74" t="str">
        <f>""</f>
        <v/>
      </c>
      <c r="B23" s="75" t="s">
        <v>104</v>
      </c>
      <c r="C23" s="76" t="str">
        <f>"200"</f>
        <v>200</v>
      </c>
      <c r="D23" s="97">
        <v>0.18</v>
      </c>
      <c r="E23" s="97">
        <v>0</v>
      </c>
      <c r="F23" s="97">
        <v>0.04</v>
      </c>
      <c r="G23" s="97">
        <v>0.05</v>
      </c>
      <c r="H23" s="97">
        <v>13.75</v>
      </c>
      <c r="I23" s="97">
        <v>53.14</v>
      </c>
      <c r="J23" s="97">
        <v>0.04</v>
      </c>
      <c r="K23" s="97">
        <v>0</v>
      </c>
      <c r="L23" s="97">
        <v>0</v>
      </c>
      <c r="M23" s="97">
        <v>0</v>
      </c>
      <c r="N23" s="97">
        <v>30.52</v>
      </c>
      <c r="O23" s="97">
        <v>0.28999999999999998</v>
      </c>
      <c r="P23" s="97">
        <v>0.66</v>
      </c>
      <c r="Q23" s="97">
        <v>0</v>
      </c>
      <c r="R23" s="97">
        <v>0</v>
      </c>
      <c r="S23" s="97">
        <v>0.32</v>
      </c>
      <c r="T23" s="97">
        <v>0.23</v>
      </c>
      <c r="U23" s="97">
        <v>10.7</v>
      </c>
      <c r="V23" s="97">
        <v>98.65</v>
      </c>
      <c r="W23" s="97">
        <v>6.42</v>
      </c>
      <c r="X23" s="97">
        <v>3.13</v>
      </c>
      <c r="Y23" s="97">
        <v>3.83</v>
      </c>
      <c r="Z23" s="97">
        <v>0.84</v>
      </c>
      <c r="AA23" s="97">
        <v>0</v>
      </c>
      <c r="AB23" s="97">
        <v>9.6</v>
      </c>
      <c r="AC23" s="97">
        <v>2</v>
      </c>
      <c r="AD23" s="97">
        <v>0.08</v>
      </c>
      <c r="AE23" s="97">
        <v>0.01</v>
      </c>
      <c r="AF23" s="97">
        <v>0.01</v>
      </c>
      <c r="AG23" s="97">
        <v>0.1</v>
      </c>
      <c r="AH23" s="97">
        <v>0.16</v>
      </c>
      <c r="AI23" s="97">
        <v>1.6</v>
      </c>
      <c r="AJ23" s="106">
        <v>0</v>
      </c>
      <c r="AK23" s="106">
        <v>4.51</v>
      </c>
      <c r="AL23" s="106">
        <v>4.8899999999999997</v>
      </c>
      <c r="AM23" s="106">
        <v>27.17</v>
      </c>
      <c r="AN23" s="106">
        <v>34.97</v>
      </c>
      <c r="AO23" s="106">
        <v>11.56</v>
      </c>
      <c r="AP23" s="106">
        <v>23.88</v>
      </c>
      <c r="AQ23" s="106">
        <v>5.08</v>
      </c>
      <c r="AR23" s="106">
        <v>21.71</v>
      </c>
      <c r="AS23" s="106">
        <v>15.98</v>
      </c>
      <c r="AT23" s="106">
        <v>25.19</v>
      </c>
      <c r="AU23" s="106">
        <v>49.63</v>
      </c>
      <c r="AV23" s="106">
        <v>8.5500000000000007</v>
      </c>
      <c r="AW23" s="106">
        <v>12.88</v>
      </c>
      <c r="AX23" s="106">
        <v>83.47</v>
      </c>
      <c r="AY23" s="106">
        <v>0</v>
      </c>
      <c r="AZ23" s="106">
        <v>12.22</v>
      </c>
      <c r="BA23" s="106">
        <v>13.35</v>
      </c>
      <c r="BB23" s="106">
        <v>12.69</v>
      </c>
      <c r="BC23" s="106">
        <v>6.11</v>
      </c>
      <c r="BD23" s="106">
        <v>0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0.05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06">
        <v>0.04</v>
      </c>
      <c r="BT23" s="106">
        <v>0</v>
      </c>
      <c r="BU23" s="106">
        <v>0</v>
      </c>
      <c r="BV23" s="106">
        <v>0.16</v>
      </c>
      <c r="BW23" s="106">
        <v>0.01</v>
      </c>
      <c r="BX23" s="106">
        <v>0</v>
      </c>
      <c r="BY23" s="106">
        <v>0</v>
      </c>
      <c r="BZ23" s="106">
        <v>0</v>
      </c>
      <c r="CA23" s="106">
        <v>0</v>
      </c>
      <c r="CB23" s="106">
        <v>196.55</v>
      </c>
      <c r="CC23" s="106"/>
      <c r="CD23" s="106"/>
      <c r="CE23" s="106">
        <v>1.6</v>
      </c>
      <c r="CF23" s="106"/>
      <c r="CG23" s="106">
        <v>0</v>
      </c>
      <c r="CH23" s="106">
        <v>0</v>
      </c>
      <c r="CI23" s="106">
        <v>0</v>
      </c>
      <c r="CJ23" s="106">
        <v>0</v>
      </c>
      <c r="CK23" s="106">
        <v>0</v>
      </c>
      <c r="CL23" s="106">
        <v>0</v>
      </c>
      <c r="CM23" s="106">
        <v>0</v>
      </c>
      <c r="CN23" s="106">
        <v>0</v>
      </c>
      <c r="CO23" s="106">
        <v>0</v>
      </c>
      <c r="CP23" s="106">
        <v>30</v>
      </c>
      <c r="CQ23" s="106">
        <v>0</v>
      </c>
    </row>
    <row r="24" spans="1:95" s="9" customFormat="1" x14ac:dyDescent="0.25">
      <c r="A24" s="74" t="str">
        <f>""</f>
        <v/>
      </c>
      <c r="B24" s="75" t="s">
        <v>105</v>
      </c>
      <c r="C24" s="76" t="str">
        <f>"40"</f>
        <v>40</v>
      </c>
      <c r="D24" s="97">
        <v>2.86</v>
      </c>
      <c r="E24" s="97">
        <v>0</v>
      </c>
      <c r="F24" s="97">
        <v>0.32</v>
      </c>
      <c r="G24" s="97">
        <v>0.36</v>
      </c>
      <c r="H24" s="97">
        <v>17.07</v>
      </c>
      <c r="I24" s="97">
        <v>84.362159999999989</v>
      </c>
      <c r="J24" s="97">
        <v>0.08</v>
      </c>
      <c r="K24" s="97">
        <v>0</v>
      </c>
      <c r="L24" s="97">
        <v>0</v>
      </c>
      <c r="M24" s="97">
        <v>0</v>
      </c>
      <c r="N24" s="97">
        <v>0.4</v>
      </c>
      <c r="O24" s="97">
        <v>16.600000000000001</v>
      </c>
      <c r="P24" s="97">
        <v>7.0000000000000007E-2</v>
      </c>
      <c r="Q24" s="97">
        <v>0</v>
      </c>
      <c r="R24" s="97">
        <v>0</v>
      </c>
      <c r="S24" s="97">
        <v>0.12</v>
      </c>
      <c r="T24" s="97">
        <v>0.72</v>
      </c>
      <c r="U24" s="97">
        <v>151.19999999999999</v>
      </c>
      <c r="V24" s="97">
        <v>46.82</v>
      </c>
      <c r="W24" s="97">
        <v>8.1</v>
      </c>
      <c r="X24" s="97">
        <v>11.48</v>
      </c>
      <c r="Y24" s="97">
        <v>30.28</v>
      </c>
      <c r="Z24" s="97">
        <v>0.7</v>
      </c>
      <c r="AA24" s="97">
        <v>0</v>
      </c>
      <c r="AB24" s="97">
        <v>0</v>
      </c>
      <c r="AC24" s="97">
        <v>0</v>
      </c>
      <c r="AD24" s="97">
        <v>0.52</v>
      </c>
      <c r="AE24" s="97">
        <v>0.05</v>
      </c>
      <c r="AF24" s="97">
        <v>0.02</v>
      </c>
      <c r="AG24" s="97">
        <v>0.51</v>
      </c>
      <c r="AH24" s="97">
        <v>1.24</v>
      </c>
      <c r="AI24" s="97">
        <v>0</v>
      </c>
      <c r="AJ24" s="106">
        <v>0</v>
      </c>
      <c r="AK24" s="106">
        <v>137.99</v>
      </c>
      <c r="AL24" s="106">
        <v>143.63</v>
      </c>
      <c r="AM24" s="106">
        <v>219.96</v>
      </c>
      <c r="AN24" s="106">
        <v>72.94</v>
      </c>
      <c r="AO24" s="106">
        <v>43.24</v>
      </c>
      <c r="AP24" s="106">
        <v>86.48</v>
      </c>
      <c r="AQ24" s="106">
        <v>32.71</v>
      </c>
      <c r="AR24" s="106">
        <v>156.41999999999999</v>
      </c>
      <c r="AS24" s="106">
        <v>97.01</v>
      </c>
      <c r="AT24" s="106">
        <v>135.36000000000001</v>
      </c>
      <c r="AU24" s="106">
        <v>111.67</v>
      </c>
      <c r="AV24" s="106">
        <v>58.66</v>
      </c>
      <c r="AW24" s="106">
        <v>103.78</v>
      </c>
      <c r="AX24" s="106">
        <v>867.81</v>
      </c>
      <c r="AY24" s="106">
        <v>0</v>
      </c>
      <c r="AZ24" s="106">
        <v>282.75</v>
      </c>
      <c r="BA24" s="106">
        <v>122.95</v>
      </c>
      <c r="BB24" s="106">
        <v>81.59</v>
      </c>
      <c r="BC24" s="106">
        <v>64.67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0.04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0.03</v>
      </c>
      <c r="BT24" s="106">
        <v>0</v>
      </c>
      <c r="BU24" s="106">
        <v>0</v>
      </c>
      <c r="BV24" s="106">
        <v>0.15</v>
      </c>
      <c r="BW24" s="106">
        <v>0.01</v>
      </c>
      <c r="BX24" s="106">
        <v>0</v>
      </c>
      <c r="BY24" s="106">
        <v>0</v>
      </c>
      <c r="BZ24" s="106">
        <v>0</v>
      </c>
      <c r="CA24" s="106">
        <v>0</v>
      </c>
      <c r="CB24" s="106">
        <v>15.64</v>
      </c>
      <c r="CC24" s="106"/>
      <c r="CD24" s="106"/>
      <c r="CE24" s="106">
        <v>0</v>
      </c>
      <c r="CF24" s="106"/>
      <c r="CG24" s="106">
        <v>0</v>
      </c>
      <c r="CH24" s="106">
        <v>0</v>
      </c>
      <c r="CI24" s="106">
        <v>0</v>
      </c>
      <c r="CJ24" s="106">
        <v>760</v>
      </c>
      <c r="CK24" s="106">
        <v>292.8</v>
      </c>
      <c r="CL24" s="106">
        <v>526.4</v>
      </c>
      <c r="CM24" s="106">
        <v>6.08</v>
      </c>
      <c r="CN24" s="106">
        <v>6.08</v>
      </c>
      <c r="CO24" s="106">
        <v>6.08</v>
      </c>
      <c r="CP24" s="106">
        <v>0</v>
      </c>
      <c r="CQ24" s="106">
        <v>0</v>
      </c>
    </row>
    <row r="25" spans="1:95" s="10" customFormat="1" x14ac:dyDescent="0.25">
      <c r="A25" s="79" t="str">
        <f>""</f>
        <v/>
      </c>
      <c r="B25" s="80" t="s">
        <v>160</v>
      </c>
      <c r="C25" s="81" t="str">
        <f>"40"</f>
        <v>40</v>
      </c>
      <c r="D25" s="98">
        <v>2.78</v>
      </c>
      <c r="E25" s="98">
        <v>0</v>
      </c>
      <c r="F25" s="98">
        <v>0.42</v>
      </c>
      <c r="G25" s="98">
        <v>0</v>
      </c>
      <c r="H25" s="98">
        <v>14.89</v>
      </c>
      <c r="I25" s="98">
        <v>75.970359999999985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14.89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  <c r="AO25" s="107">
        <v>0</v>
      </c>
      <c r="AP25" s="107">
        <v>0</v>
      </c>
      <c r="AQ25" s="107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0</v>
      </c>
      <c r="BB25" s="107">
        <v>0</v>
      </c>
      <c r="BC25" s="107">
        <v>0</v>
      </c>
      <c r="BD25" s="107">
        <v>0</v>
      </c>
      <c r="BE25" s="107">
        <v>0</v>
      </c>
      <c r="BF25" s="107">
        <v>0</v>
      </c>
      <c r="BG25" s="107">
        <v>0</v>
      </c>
      <c r="BH25" s="107">
        <v>0</v>
      </c>
      <c r="BI25" s="107">
        <v>0</v>
      </c>
      <c r="BJ25" s="107">
        <v>0</v>
      </c>
      <c r="BK25" s="107">
        <v>0</v>
      </c>
      <c r="BL25" s="107">
        <v>0</v>
      </c>
      <c r="BM25" s="107">
        <v>0</v>
      </c>
      <c r="BN25" s="107">
        <v>0</v>
      </c>
      <c r="BO25" s="107">
        <v>0</v>
      </c>
      <c r="BP25" s="107">
        <v>0</v>
      </c>
      <c r="BQ25" s="107">
        <v>0</v>
      </c>
      <c r="BR25" s="107">
        <v>0</v>
      </c>
      <c r="BS25" s="107">
        <v>0</v>
      </c>
      <c r="BT25" s="107">
        <v>0</v>
      </c>
      <c r="BU25" s="107">
        <v>0</v>
      </c>
      <c r="BV25" s="107">
        <v>0</v>
      </c>
      <c r="BW25" s="107">
        <v>0</v>
      </c>
      <c r="BX25" s="107">
        <v>0</v>
      </c>
      <c r="BY25" s="107">
        <v>0</v>
      </c>
      <c r="BZ25" s="107">
        <v>0</v>
      </c>
      <c r="CA25" s="107">
        <v>0</v>
      </c>
      <c r="CB25" s="107">
        <v>14.24</v>
      </c>
      <c r="CC25" s="107"/>
      <c r="CD25" s="107"/>
      <c r="CE25" s="107">
        <v>0</v>
      </c>
      <c r="CF25" s="107"/>
      <c r="CG25" s="107">
        <v>0</v>
      </c>
      <c r="CH25" s="107">
        <v>0</v>
      </c>
      <c r="CI25" s="107">
        <v>0</v>
      </c>
      <c r="CJ25" s="107">
        <v>0</v>
      </c>
      <c r="CK25" s="107">
        <v>0</v>
      </c>
      <c r="CL25" s="107">
        <v>0</v>
      </c>
      <c r="CM25" s="107">
        <v>0</v>
      </c>
      <c r="CN25" s="107">
        <v>0</v>
      </c>
      <c r="CO25" s="107">
        <v>0</v>
      </c>
      <c r="CP25" s="107">
        <v>0</v>
      </c>
      <c r="CQ25" s="107">
        <v>0</v>
      </c>
    </row>
    <row r="26" spans="1:95" s="10" customFormat="1" x14ac:dyDescent="0.25">
      <c r="A26" s="108"/>
      <c r="B26" s="111" t="s">
        <v>161</v>
      </c>
      <c r="C26" s="109">
        <v>905</v>
      </c>
      <c r="D26" s="112">
        <f>SUM(D20:D25)</f>
        <v>34.78</v>
      </c>
      <c r="E26" s="112">
        <f t="shared" ref="E26:BP26" si="2">SUM(E20:E25)</f>
        <v>5.93</v>
      </c>
      <c r="F26" s="112">
        <f t="shared" si="2"/>
        <v>32.58</v>
      </c>
      <c r="G26" s="112">
        <f t="shared" si="2"/>
        <v>5.61</v>
      </c>
      <c r="H26" s="112">
        <f t="shared" si="2"/>
        <v>113.86999999999999</v>
      </c>
      <c r="I26" s="112">
        <f t="shared" si="2"/>
        <v>855.0068</v>
      </c>
      <c r="J26" s="110">
        <f t="shared" si="2"/>
        <v>4.28</v>
      </c>
      <c r="K26" s="110">
        <f t="shared" si="2"/>
        <v>3.25</v>
      </c>
      <c r="L26" s="110">
        <f t="shared" si="2"/>
        <v>0</v>
      </c>
      <c r="M26" s="110">
        <f t="shared" si="2"/>
        <v>0</v>
      </c>
      <c r="N26" s="110">
        <f t="shared" si="2"/>
        <v>35.729999999999997</v>
      </c>
      <c r="O26" s="110">
        <f t="shared" si="2"/>
        <v>45.42</v>
      </c>
      <c r="P26" s="110">
        <f t="shared" si="2"/>
        <v>3.0500000000000003</v>
      </c>
      <c r="Q26" s="110">
        <f t="shared" si="2"/>
        <v>0</v>
      </c>
      <c r="R26" s="110">
        <f t="shared" si="2"/>
        <v>0</v>
      </c>
      <c r="S26" s="110">
        <f t="shared" si="2"/>
        <v>0.6</v>
      </c>
      <c r="T26" s="110">
        <f t="shared" si="2"/>
        <v>2.9800000000000004</v>
      </c>
      <c r="U26" s="110">
        <f t="shared" si="2"/>
        <v>431.19</v>
      </c>
      <c r="V26" s="110">
        <f t="shared" si="2"/>
        <v>1030.6099999999999</v>
      </c>
      <c r="W26" s="110">
        <f t="shared" si="2"/>
        <v>139.69</v>
      </c>
      <c r="X26" s="110">
        <f t="shared" si="2"/>
        <v>104.36999999999999</v>
      </c>
      <c r="Y26" s="110">
        <f t="shared" si="2"/>
        <v>225.11</v>
      </c>
      <c r="Z26" s="110">
        <f t="shared" si="2"/>
        <v>4.43</v>
      </c>
      <c r="AA26" s="110">
        <f t="shared" si="2"/>
        <v>0</v>
      </c>
      <c r="AB26" s="110">
        <f t="shared" si="2"/>
        <v>1629.6</v>
      </c>
      <c r="AC26" s="110">
        <f t="shared" si="2"/>
        <v>302.8</v>
      </c>
      <c r="AD26" s="110">
        <f t="shared" si="2"/>
        <v>4.12</v>
      </c>
      <c r="AE26" s="110">
        <f t="shared" si="2"/>
        <v>0.28000000000000003</v>
      </c>
      <c r="AF26" s="110">
        <f t="shared" si="2"/>
        <v>0.18</v>
      </c>
      <c r="AG26" s="110">
        <f t="shared" si="2"/>
        <v>2.4500000000000002</v>
      </c>
      <c r="AH26" s="110">
        <f t="shared" si="2"/>
        <v>6.0600000000000005</v>
      </c>
      <c r="AI26" s="110">
        <f t="shared" si="2"/>
        <v>20.650000000000002</v>
      </c>
      <c r="AJ26" s="110">
        <f t="shared" si="2"/>
        <v>0</v>
      </c>
      <c r="AK26" s="110">
        <f t="shared" si="2"/>
        <v>272.11</v>
      </c>
      <c r="AL26" s="110">
        <f t="shared" si="2"/>
        <v>262.85000000000002</v>
      </c>
      <c r="AM26" s="110">
        <f t="shared" si="2"/>
        <v>477.78999999999996</v>
      </c>
      <c r="AN26" s="110">
        <f t="shared" si="2"/>
        <v>220.62</v>
      </c>
      <c r="AO26" s="110">
        <f t="shared" si="2"/>
        <v>117.19</v>
      </c>
      <c r="AP26" s="110">
        <f t="shared" si="2"/>
        <v>317.02000000000004</v>
      </c>
      <c r="AQ26" s="110">
        <f t="shared" si="2"/>
        <v>69.150000000000006</v>
      </c>
      <c r="AR26" s="110">
        <f t="shared" si="2"/>
        <v>330.89</v>
      </c>
      <c r="AS26" s="110">
        <f t="shared" si="2"/>
        <v>271.8</v>
      </c>
      <c r="AT26" s="110">
        <f t="shared" si="2"/>
        <v>480.91</v>
      </c>
      <c r="AU26" s="110">
        <f t="shared" si="2"/>
        <v>469.66</v>
      </c>
      <c r="AV26" s="110">
        <f t="shared" si="2"/>
        <v>143.81</v>
      </c>
      <c r="AW26" s="110">
        <f t="shared" si="2"/>
        <v>232.21</v>
      </c>
      <c r="AX26" s="110">
        <f t="shared" si="2"/>
        <v>1969.37</v>
      </c>
      <c r="AY26" s="110">
        <f t="shared" si="2"/>
        <v>30.58</v>
      </c>
      <c r="AZ26" s="110">
        <f t="shared" si="2"/>
        <v>752.34</v>
      </c>
      <c r="BA26" s="110">
        <f t="shared" si="2"/>
        <v>435.52</v>
      </c>
      <c r="BB26" s="110">
        <f t="shared" si="2"/>
        <v>192.62</v>
      </c>
      <c r="BC26" s="110">
        <f t="shared" si="2"/>
        <v>155.94</v>
      </c>
      <c r="BD26" s="110">
        <f t="shared" si="2"/>
        <v>0</v>
      </c>
      <c r="BE26" s="110">
        <f t="shared" si="2"/>
        <v>0</v>
      </c>
      <c r="BF26" s="110">
        <f t="shared" si="2"/>
        <v>0</v>
      </c>
      <c r="BG26" s="110">
        <f t="shared" si="2"/>
        <v>0</v>
      </c>
      <c r="BH26" s="110">
        <f t="shared" si="2"/>
        <v>0.02</v>
      </c>
      <c r="BI26" s="110">
        <f t="shared" si="2"/>
        <v>0.05</v>
      </c>
      <c r="BJ26" s="110">
        <f t="shared" si="2"/>
        <v>0</v>
      </c>
      <c r="BK26" s="110">
        <f t="shared" si="2"/>
        <v>1.2100000000000002</v>
      </c>
      <c r="BL26" s="110">
        <f t="shared" si="2"/>
        <v>0</v>
      </c>
      <c r="BM26" s="110">
        <f t="shared" si="2"/>
        <v>0.56000000000000005</v>
      </c>
      <c r="BN26" s="110">
        <f t="shared" si="2"/>
        <v>0.04</v>
      </c>
      <c r="BO26" s="110">
        <f t="shared" si="2"/>
        <v>0.03</v>
      </c>
      <c r="BP26" s="110">
        <f t="shared" si="2"/>
        <v>0</v>
      </c>
      <c r="BQ26" s="110">
        <f t="shared" ref="BQ26:CQ26" si="3">SUM(BQ20:BQ25)</f>
        <v>0</v>
      </c>
      <c r="BR26" s="110">
        <f t="shared" si="3"/>
        <v>0.03</v>
      </c>
      <c r="BS26" s="110">
        <f t="shared" si="3"/>
        <v>3.9899999999999998</v>
      </c>
      <c r="BT26" s="110">
        <f t="shared" si="3"/>
        <v>0</v>
      </c>
      <c r="BU26" s="110">
        <f t="shared" si="3"/>
        <v>0</v>
      </c>
      <c r="BV26" s="110">
        <f t="shared" si="3"/>
        <v>5.36</v>
      </c>
      <c r="BW26" s="110">
        <f t="shared" si="3"/>
        <v>7.0000000000000007E-2</v>
      </c>
      <c r="BX26" s="110">
        <f t="shared" si="3"/>
        <v>0</v>
      </c>
      <c r="BY26" s="110">
        <f t="shared" si="3"/>
        <v>0</v>
      </c>
      <c r="BZ26" s="110">
        <f t="shared" si="3"/>
        <v>0</v>
      </c>
      <c r="CA26" s="110">
        <f t="shared" si="3"/>
        <v>0</v>
      </c>
      <c r="CB26" s="110">
        <f t="shared" si="3"/>
        <v>808.79000000000008</v>
      </c>
      <c r="CC26" s="110">
        <f t="shared" si="3"/>
        <v>0</v>
      </c>
      <c r="CD26" s="110">
        <f t="shared" si="3"/>
        <v>0</v>
      </c>
      <c r="CE26" s="110">
        <f t="shared" si="3"/>
        <v>271.60000000000002</v>
      </c>
      <c r="CF26" s="110">
        <f t="shared" si="3"/>
        <v>0</v>
      </c>
      <c r="CG26" s="110">
        <f t="shared" si="3"/>
        <v>0</v>
      </c>
      <c r="CH26" s="110">
        <f t="shared" si="3"/>
        <v>0</v>
      </c>
      <c r="CI26" s="110">
        <f t="shared" si="3"/>
        <v>0</v>
      </c>
      <c r="CJ26" s="110">
        <f t="shared" si="3"/>
        <v>760</v>
      </c>
      <c r="CK26" s="110">
        <f t="shared" si="3"/>
        <v>292.8</v>
      </c>
      <c r="CL26" s="110">
        <f t="shared" si="3"/>
        <v>526.4</v>
      </c>
      <c r="CM26" s="110">
        <f t="shared" si="3"/>
        <v>6.08</v>
      </c>
      <c r="CN26" s="110">
        <f t="shared" si="3"/>
        <v>6.08</v>
      </c>
      <c r="CO26" s="110">
        <f t="shared" si="3"/>
        <v>6.08</v>
      </c>
      <c r="CP26" s="110">
        <f t="shared" si="3"/>
        <v>30</v>
      </c>
      <c r="CQ26" s="110">
        <f t="shared" si="3"/>
        <v>0</v>
      </c>
    </row>
    <row r="27" spans="1:95" s="10" customFormat="1" x14ac:dyDescent="0.25">
      <c r="A27" s="83"/>
      <c r="B27" s="84" t="s">
        <v>110</v>
      </c>
      <c r="C27" s="85"/>
      <c r="D27" s="99">
        <f>D17+D26</f>
        <v>55.64</v>
      </c>
      <c r="E27" s="99">
        <f t="shared" ref="E27:I27" si="4">E17+E26</f>
        <v>16.11</v>
      </c>
      <c r="F27" s="99">
        <f t="shared" si="4"/>
        <v>51.64</v>
      </c>
      <c r="G27" s="99">
        <f t="shared" si="4"/>
        <v>8.24</v>
      </c>
      <c r="H27" s="99">
        <f t="shared" si="4"/>
        <v>200.35</v>
      </c>
      <c r="I27" s="99">
        <f t="shared" si="4"/>
        <v>1448.5481516333148</v>
      </c>
      <c r="J27" s="85">
        <v>22.52</v>
      </c>
      <c r="K27" s="85">
        <v>8.94</v>
      </c>
      <c r="L27" s="85">
        <v>1.23</v>
      </c>
      <c r="M27" s="85">
        <v>0</v>
      </c>
      <c r="N27" s="85">
        <v>66.569999999999993</v>
      </c>
      <c r="O27" s="85">
        <v>122.25</v>
      </c>
      <c r="P27" s="85">
        <v>15.05</v>
      </c>
      <c r="Q27" s="85">
        <v>0</v>
      </c>
      <c r="R27" s="85">
        <v>0</v>
      </c>
      <c r="S27" s="85">
        <v>2.52</v>
      </c>
      <c r="T27" s="85">
        <v>12.41</v>
      </c>
      <c r="U27" s="85">
        <v>777.3</v>
      </c>
      <c r="V27" s="85">
        <v>3859.77</v>
      </c>
      <c r="W27" s="85">
        <v>446.57</v>
      </c>
      <c r="X27" s="85">
        <v>352.19</v>
      </c>
      <c r="Y27" s="85">
        <v>872.32</v>
      </c>
      <c r="Z27" s="85">
        <v>15.26</v>
      </c>
      <c r="AA27" s="85">
        <v>129.62</v>
      </c>
      <c r="AB27" s="85">
        <v>2429.98</v>
      </c>
      <c r="AC27" s="85">
        <v>717.29</v>
      </c>
      <c r="AD27" s="85">
        <v>13.26</v>
      </c>
      <c r="AE27" s="85">
        <v>0.95</v>
      </c>
      <c r="AF27" s="85">
        <v>0.7</v>
      </c>
      <c r="AG27" s="85">
        <v>12.12</v>
      </c>
      <c r="AH27" s="85">
        <v>27.88</v>
      </c>
      <c r="AI27" s="85">
        <v>54.8</v>
      </c>
      <c r="AJ27" s="86">
        <v>0</v>
      </c>
      <c r="AK27" s="86">
        <v>1248.9100000000001</v>
      </c>
      <c r="AL27" s="86">
        <v>1116.42</v>
      </c>
      <c r="AM27" s="86">
        <v>3405.33</v>
      </c>
      <c r="AN27" s="86">
        <v>2031.8</v>
      </c>
      <c r="AO27" s="86">
        <v>840.04</v>
      </c>
      <c r="AP27" s="86">
        <v>1784.96</v>
      </c>
      <c r="AQ27" s="86">
        <v>504.91</v>
      </c>
      <c r="AR27" s="86">
        <v>1987.09</v>
      </c>
      <c r="AS27" s="86">
        <v>2140.11</v>
      </c>
      <c r="AT27" s="86">
        <v>3500.06</v>
      </c>
      <c r="AU27" s="86">
        <v>3725.03</v>
      </c>
      <c r="AV27" s="86">
        <v>1131.32</v>
      </c>
      <c r="AW27" s="86">
        <v>1899.3</v>
      </c>
      <c r="AX27" s="86">
        <v>9213.14</v>
      </c>
      <c r="AY27" s="86">
        <v>260.33999999999997</v>
      </c>
      <c r="AZ27" s="86">
        <v>2976.42</v>
      </c>
      <c r="BA27" s="86">
        <v>2504.5500000000002</v>
      </c>
      <c r="BB27" s="86">
        <v>1377.24</v>
      </c>
      <c r="BC27" s="86">
        <v>703.45</v>
      </c>
      <c r="BD27" s="86">
        <v>0.96</v>
      </c>
      <c r="BE27" s="86">
        <v>0.56999999999999995</v>
      </c>
      <c r="BF27" s="86">
        <v>0.41</v>
      </c>
      <c r="BG27" s="86">
        <v>0.99</v>
      </c>
      <c r="BH27" s="86">
        <v>0.55000000000000004</v>
      </c>
      <c r="BI27" s="86">
        <v>2.25</v>
      </c>
      <c r="BJ27" s="86">
        <v>0.04</v>
      </c>
      <c r="BK27" s="86">
        <v>9.18</v>
      </c>
      <c r="BL27" s="86">
        <v>0.02</v>
      </c>
      <c r="BM27" s="86">
        <v>3.08</v>
      </c>
      <c r="BN27" s="86">
        <v>0.32</v>
      </c>
      <c r="BO27" s="86">
        <v>0.23</v>
      </c>
      <c r="BP27" s="86">
        <v>0</v>
      </c>
      <c r="BQ27" s="86">
        <v>0.34</v>
      </c>
      <c r="BR27" s="86">
        <v>0.75</v>
      </c>
      <c r="BS27" s="86">
        <v>32.729999999999997</v>
      </c>
      <c r="BT27" s="86">
        <v>0.03</v>
      </c>
      <c r="BU27" s="86">
        <v>0</v>
      </c>
      <c r="BV27" s="86">
        <v>18.16</v>
      </c>
      <c r="BW27" s="86">
        <v>0.41</v>
      </c>
      <c r="BX27" s="86">
        <v>0.08</v>
      </c>
      <c r="BY27" s="86">
        <v>0</v>
      </c>
      <c r="BZ27" s="86">
        <v>0</v>
      </c>
      <c r="CA27" s="86">
        <v>0</v>
      </c>
      <c r="CB27" s="86">
        <v>1634.78</v>
      </c>
      <c r="CC27" s="73"/>
      <c r="CD27" s="73"/>
      <c r="CE27" s="86">
        <v>534.62</v>
      </c>
      <c r="CF27" s="86"/>
      <c r="CG27" s="86">
        <v>0</v>
      </c>
      <c r="CH27" s="86">
        <v>0</v>
      </c>
      <c r="CI27" s="86">
        <v>0</v>
      </c>
      <c r="CJ27" s="86">
        <v>1520</v>
      </c>
      <c r="CK27" s="86">
        <v>585.6</v>
      </c>
      <c r="CL27" s="86">
        <v>1052.8</v>
      </c>
      <c r="CM27" s="86">
        <v>12.16</v>
      </c>
      <c r="CN27" s="86">
        <v>12.16</v>
      </c>
      <c r="CO27" s="86">
        <v>12.16</v>
      </c>
      <c r="CP27" s="86">
        <v>35.5</v>
      </c>
      <c r="CQ27" s="86">
        <v>2</v>
      </c>
    </row>
    <row r="28" spans="1:95" ht="28.5" customHeight="1" x14ac:dyDescent="0.25">
      <c r="A28" s="69"/>
      <c r="B28" s="87" t="s">
        <v>111</v>
      </c>
      <c r="C28" s="70"/>
      <c r="D28" s="70">
        <v>54</v>
      </c>
      <c r="E28" s="70">
        <v>0</v>
      </c>
      <c r="F28" s="70">
        <v>55.199999999999996</v>
      </c>
      <c r="G28" s="70">
        <v>0</v>
      </c>
      <c r="H28" s="70">
        <v>229.79999999999998</v>
      </c>
      <c r="I28" s="70">
        <v>1632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>
        <v>0</v>
      </c>
      <c r="X28" s="70">
        <v>0</v>
      </c>
      <c r="Y28" s="70">
        <v>0</v>
      </c>
      <c r="Z28" s="70">
        <v>0</v>
      </c>
      <c r="AA28" s="70"/>
      <c r="AB28" s="70">
        <v>0</v>
      </c>
      <c r="AC28" s="70">
        <v>540</v>
      </c>
      <c r="AD28" s="70">
        <v>0</v>
      </c>
      <c r="AE28" s="70">
        <v>0.84</v>
      </c>
      <c r="AF28" s="70"/>
      <c r="AG28" s="70"/>
      <c r="AH28" s="70"/>
      <c r="AI28" s="70">
        <v>42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2"/>
      <c r="CD28" s="72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</row>
    <row r="29" spans="1:95" x14ac:dyDescent="0.25">
      <c r="A29" s="69"/>
      <c r="B29" s="87" t="s">
        <v>112</v>
      </c>
      <c r="C29" s="70"/>
      <c r="D29" s="70">
        <f t="shared" ref="D29:I29" si="5">D27-D28</f>
        <v>1.6400000000000006</v>
      </c>
      <c r="E29" s="70">
        <f t="shared" si="5"/>
        <v>16.11</v>
      </c>
      <c r="F29" s="70">
        <f t="shared" si="5"/>
        <v>-3.5599999999999952</v>
      </c>
      <c r="G29" s="70">
        <f t="shared" si="5"/>
        <v>8.24</v>
      </c>
      <c r="H29" s="70">
        <f t="shared" si="5"/>
        <v>-29.449999999999989</v>
      </c>
      <c r="I29" s="70">
        <f t="shared" si="5"/>
        <v>-183.45184836668523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>
        <f t="shared" ref="W29:AE29" si="6">W27-W28</f>
        <v>446.57</v>
      </c>
      <c r="X29" s="70">
        <f t="shared" si="6"/>
        <v>352.19</v>
      </c>
      <c r="Y29" s="70">
        <f t="shared" si="6"/>
        <v>872.32</v>
      </c>
      <c r="Z29" s="70">
        <f t="shared" si="6"/>
        <v>15.26</v>
      </c>
      <c r="AA29" s="70">
        <f t="shared" si="6"/>
        <v>129.62</v>
      </c>
      <c r="AB29" s="70">
        <f t="shared" si="6"/>
        <v>2429.98</v>
      </c>
      <c r="AC29" s="70">
        <f t="shared" si="6"/>
        <v>177.28999999999996</v>
      </c>
      <c r="AD29" s="70">
        <f t="shared" si="6"/>
        <v>13.26</v>
      </c>
      <c r="AE29" s="70">
        <f t="shared" si="6"/>
        <v>0.10999999999999999</v>
      </c>
      <c r="AF29" s="70"/>
      <c r="AG29" s="70"/>
      <c r="AH29" s="70"/>
      <c r="AI29" s="70">
        <f>AI27-AI28</f>
        <v>12.799999999999997</v>
      </c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2"/>
      <c r="CD29" s="72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</row>
    <row r="30" spans="1:95" ht="25.5" x14ac:dyDescent="0.25">
      <c r="A30" s="69"/>
      <c r="B30" s="87" t="s">
        <v>113</v>
      </c>
      <c r="C30" s="70"/>
      <c r="D30" s="70">
        <v>15</v>
      </c>
      <c r="E30" s="70"/>
      <c r="F30" s="70">
        <v>29</v>
      </c>
      <c r="G30" s="70"/>
      <c r="H30" s="70">
        <v>55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2"/>
      <c r="CD30" s="72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</row>
    <row r="31" spans="1:95" x14ac:dyDescent="0.25">
      <c r="A31" s="69"/>
      <c r="B31" s="87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2"/>
      <c r="CD31" s="72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</row>
    <row r="32" spans="1:95" x14ac:dyDescent="0.25">
      <c r="A32" s="69"/>
      <c r="B32" s="8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2"/>
      <c r="CD32" s="72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</row>
  </sheetData>
  <mergeCells count="27">
    <mergeCell ref="CO8:CO9"/>
    <mergeCell ref="CJ8:CJ9"/>
    <mergeCell ref="CK8:CK9"/>
    <mergeCell ref="CL8:CL9"/>
    <mergeCell ref="CM8:CM9"/>
    <mergeCell ref="CN8:CN9"/>
    <mergeCell ref="D8:E8"/>
    <mergeCell ref="CD8:CD9"/>
    <mergeCell ref="CC8:CC9"/>
    <mergeCell ref="CE8:CE9"/>
    <mergeCell ref="CF8:CF9"/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115</v>
      </c>
      <c r="B1" s="94" t="s">
        <v>116</v>
      </c>
      <c r="C1" s="95"/>
      <c r="D1" s="96"/>
      <c r="E1" s="12" t="s">
        <v>117</v>
      </c>
      <c r="F1" s="13"/>
      <c r="I1" s="12" t="s">
        <v>118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119</v>
      </c>
      <c r="B3" s="16" t="s">
        <v>120</v>
      </c>
      <c r="C3" s="16" t="s">
        <v>121</v>
      </c>
      <c r="D3" s="16" t="s">
        <v>122</v>
      </c>
      <c r="E3" s="16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  <c r="J3" s="17" t="s">
        <v>128</v>
      </c>
    </row>
    <row r="4" spans="1:10" ht="30" x14ac:dyDescent="0.25">
      <c r="A4" s="18" t="s">
        <v>100</v>
      </c>
      <c r="B4" s="19" t="s">
        <v>129</v>
      </c>
      <c r="C4" s="57" t="s">
        <v>147</v>
      </c>
      <c r="D4" s="21" t="s">
        <v>101</v>
      </c>
      <c r="E4" s="22" t="s">
        <v>148</v>
      </c>
      <c r="F4" s="23"/>
      <c r="G4" s="24">
        <v>185.44922999998153</v>
      </c>
      <c r="H4" s="24">
        <v>12.04</v>
      </c>
      <c r="I4" s="24">
        <v>9.94</v>
      </c>
      <c r="J4" s="25">
        <v>12.42</v>
      </c>
    </row>
    <row r="5" spans="1:10" x14ac:dyDescent="0.25">
      <c r="A5" s="26"/>
      <c r="B5" s="27"/>
      <c r="C5" s="58" t="s">
        <v>147</v>
      </c>
      <c r="D5" s="28" t="s">
        <v>102</v>
      </c>
      <c r="E5" s="13" t="s">
        <v>149</v>
      </c>
      <c r="F5" s="29"/>
      <c r="G5" s="30">
        <v>32.955978500000001</v>
      </c>
      <c r="H5" s="30">
        <v>0.48</v>
      </c>
      <c r="I5" s="30">
        <v>2.1</v>
      </c>
      <c r="J5" s="31">
        <v>3.16</v>
      </c>
    </row>
    <row r="6" spans="1:10" ht="30" x14ac:dyDescent="0.25">
      <c r="A6" s="26"/>
      <c r="B6" s="32" t="s">
        <v>130</v>
      </c>
      <c r="C6" s="58" t="s">
        <v>147</v>
      </c>
      <c r="D6" s="28" t="s">
        <v>103</v>
      </c>
      <c r="E6" s="13" t="s">
        <v>150</v>
      </c>
      <c r="F6" s="29"/>
      <c r="G6" s="30">
        <v>205.38212033333329</v>
      </c>
      <c r="H6" s="30">
        <v>5.57</v>
      </c>
      <c r="I6" s="30">
        <v>6.32</v>
      </c>
      <c r="J6" s="31">
        <v>31.68</v>
      </c>
    </row>
    <row r="7" spans="1:10" x14ac:dyDescent="0.25">
      <c r="A7" s="26"/>
      <c r="B7" s="32" t="s">
        <v>131</v>
      </c>
      <c r="C7" s="58" t="s">
        <v>147</v>
      </c>
      <c r="D7" s="28" t="s">
        <v>104</v>
      </c>
      <c r="E7" s="13" t="s">
        <v>150</v>
      </c>
      <c r="F7" s="29"/>
      <c r="G7" s="30">
        <v>53.136642799999997</v>
      </c>
      <c r="H7" s="30">
        <v>0.18</v>
      </c>
      <c r="I7" s="30">
        <v>0.04</v>
      </c>
      <c r="J7" s="31">
        <v>13.75</v>
      </c>
    </row>
    <row r="8" spans="1:10" x14ac:dyDescent="0.25">
      <c r="A8" s="26"/>
      <c r="B8" s="32" t="s">
        <v>132</v>
      </c>
      <c r="C8" s="58" t="s">
        <v>147</v>
      </c>
      <c r="D8" s="28" t="s">
        <v>105</v>
      </c>
      <c r="E8" s="13" t="s">
        <v>151</v>
      </c>
      <c r="F8" s="29"/>
      <c r="G8" s="30">
        <v>63.271619999999999</v>
      </c>
      <c r="H8" s="30">
        <v>2.14</v>
      </c>
      <c r="I8" s="30">
        <v>0.24</v>
      </c>
      <c r="J8" s="31">
        <v>12.8</v>
      </c>
    </row>
    <row r="9" spans="1:10" x14ac:dyDescent="0.25">
      <c r="A9" s="26"/>
      <c r="B9" s="27"/>
      <c r="C9" s="58" t="s">
        <v>147</v>
      </c>
      <c r="D9" s="28" t="s">
        <v>106</v>
      </c>
      <c r="E9" s="13" t="s">
        <v>152</v>
      </c>
      <c r="F9" s="29"/>
      <c r="G9" s="30">
        <v>53.345760000000013</v>
      </c>
      <c r="H9" s="30">
        <v>0.45</v>
      </c>
      <c r="I9" s="30">
        <v>0.42</v>
      </c>
      <c r="J9" s="31">
        <v>12.67</v>
      </c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133</v>
      </c>
      <c r="B11" s="40" t="s">
        <v>132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134</v>
      </c>
      <c r="B14" s="41" t="s">
        <v>135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136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137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138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139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140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141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142</v>
      </c>
      <c r="B23" s="40" t="s">
        <v>143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139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144</v>
      </c>
      <c r="B27" s="19" t="s">
        <v>129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138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139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131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145</v>
      </c>
      <c r="B33" s="40" t="s">
        <v>146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143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139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132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44939.94798611111</v>
      </c>
    </row>
    <row r="2" spans="1:2" x14ac:dyDescent="0.2">
      <c r="A2" t="s">
        <v>79</v>
      </c>
      <c r="B2" s="6">
        <v>44953.965902777774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2024-01-15T06:38:07Z</cp:lastPrinted>
  <dcterms:created xsi:type="dcterms:W3CDTF">2002-09-22T07:35:02Z</dcterms:created>
  <dcterms:modified xsi:type="dcterms:W3CDTF">2024-01-15T06:38:33Z</dcterms:modified>
</cp:coreProperties>
</file>